
<file path=[Content_Types].xml><?xml version="1.0" encoding="utf-8"?>
<Types xmlns="http://schemas.openxmlformats.org/package/2006/content-types">
  <Default Extension="xml" ContentType="application/xml"/>
  <Default Extension="jpeg" ContentType="image/jpeg"/>
  <Default Extension="png" ContentType="image/png"/>
  <Default Extension="jpg" ContentType="image/jpe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codeName="ThisWorkbook" autoCompressPictures="0"/>
  <bookViews>
    <workbookView xWindow="0" yWindow="0" windowWidth="28800" windowHeight="16420" activeTab="1"/>
  </bookViews>
  <sheets>
    <sheet name="ContratAMAP" sheetId="25" r:id="rId1"/>
    <sheet name="Planning" sheetId="21" r:id="rId2"/>
    <sheet name="Légumes" sheetId="13" r:id="rId3"/>
    <sheet name="Pain" sheetId="23" r:id="rId4"/>
    <sheet name="Fromages" sheetId="15" r:id="rId5"/>
    <sheet name="Oeufs Volailles" sheetId="12" r:id="rId6"/>
    <sheet name="Fruits" sheetId="26" r:id="rId7"/>
    <sheet name="Porc_Boeuf" sheetId="19" r:id="rId8"/>
  </sheets>
  <definedNames>
    <definedName name="_1__xlnm.Print_Area" localSheetId="3">Pain!$A$1:$Q$57</definedName>
    <definedName name="_xlnm.Print_Area" localSheetId="4">Fromages!$A$1:$N$48</definedName>
    <definedName name="_xlnm.Print_Area" localSheetId="6">Fruits!$A$1:$Q$47</definedName>
    <definedName name="_xlnm.Print_Area" localSheetId="2">Légumes!$A$1:$Q$42</definedName>
    <definedName name="_xlnm.Print_Area" localSheetId="5">'Oeufs Volailles'!$A$1:$Q$47</definedName>
    <definedName name="_xlnm.Print_Area" localSheetId="3">Pain!$A$1:$Q$57</definedName>
    <definedName name="_xlnm.Print_Area" localSheetId="1">Planning!$A$1:$G$43</definedName>
    <definedName name="_xlnm.Print_Area" localSheetId="7">Porc_Boeuf!$A$1:$L$38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1" i="15" l="1"/>
  <c r="F20" i="15"/>
  <c r="F19" i="15"/>
  <c r="F18" i="15"/>
  <c r="G37" i="26"/>
  <c r="G38" i="26"/>
  <c r="G39" i="26"/>
  <c r="G36" i="26"/>
  <c r="G14" i="19"/>
  <c r="I14" i="19"/>
  <c r="H14" i="19"/>
  <c r="J14" i="19"/>
  <c r="F17" i="19"/>
  <c r="G44" i="23"/>
  <c r="D38" i="23"/>
  <c r="D39" i="23"/>
  <c r="E38" i="23"/>
  <c r="E39" i="23"/>
  <c r="F38" i="23"/>
  <c r="F39" i="23"/>
  <c r="G38" i="23"/>
  <c r="G39" i="23"/>
  <c r="H38" i="23"/>
  <c r="H39" i="23"/>
  <c r="I38" i="23"/>
  <c r="I39" i="23"/>
  <c r="J38" i="23"/>
  <c r="J39" i="23"/>
  <c r="K38" i="23"/>
  <c r="K39" i="23"/>
  <c r="L38" i="23"/>
  <c r="L39" i="23"/>
  <c r="M38" i="23"/>
  <c r="M39" i="23"/>
  <c r="N38" i="23"/>
  <c r="N39" i="23"/>
  <c r="O38" i="23"/>
  <c r="O39" i="23"/>
  <c r="P38" i="23"/>
  <c r="P39" i="23"/>
  <c r="D40" i="23"/>
  <c r="F14" i="13"/>
  <c r="M14" i="13"/>
  <c r="F15" i="13"/>
  <c r="M15" i="13"/>
  <c r="F16" i="13"/>
  <c r="M16" i="13"/>
  <c r="F18" i="13"/>
  <c r="I41" i="26"/>
  <c r="M32" i="26"/>
  <c r="M31" i="26"/>
  <c r="M30" i="26"/>
  <c r="H30" i="26"/>
  <c r="L20" i="26"/>
  <c r="L21" i="26"/>
  <c r="F23" i="26"/>
  <c r="F21" i="26"/>
  <c r="F20" i="26"/>
  <c r="F4" i="26"/>
  <c r="G4" i="26"/>
  <c r="H4" i="26"/>
  <c r="I4" i="26"/>
  <c r="J4" i="26"/>
  <c r="K4" i="26"/>
  <c r="L4" i="26"/>
  <c r="M4" i="26"/>
  <c r="N4" i="26"/>
  <c r="O4" i="26"/>
  <c r="P4" i="26"/>
  <c r="Q4" i="26"/>
  <c r="E11" i="26"/>
  <c r="F11" i="26"/>
  <c r="G11" i="26"/>
  <c r="H11" i="26"/>
  <c r="I11" i="26"/>
  <c r="J11" i="26"/>
  <c r="K11" i="26"/>
  <c r="L11" i="26"/>
  <c r="M11" i="26"/>
  <c r="N11" i="26"/>
  <c r="O11" i="26"/>
  <c r="P11" i="26"/>
  <c r="Q11" i="26"/>
  <c r="I9" i="12"/>
  <c r="E24" i="12"/>
  <c r="H24" i="12"/>
  <c r="K24" i="12"/>
  <c r="N24" i="12"/>
  <c r="F26" i="12"/>
  <c r="O16" i="12"/>
  <c r="G9" i="15"/>
  <c r="H9" i="15"/>
  <c r="I9" i="15"/>
  <c r="L16" i="15"/>
  <c r="C13" i="23"/>
  <c r="C14" i="23"/>
  <c r="C15" i="23"/>
  <c r="C16" i="23"/>
  <c r="C17" i="23"/>
  <c r="C18" i="23"/>
  <c r="C19" i="23"/>
  <c r="C20" i="23"/>
  <c r="C21" i="23"/>
  <c r="C22" i="23"/>
  <c r="C23" i="23"/>
  <c r="C24" i="23"/>
  <c r="C25" i="23"/>
  <c r="C26" i="23"/>
  <c r="C27" i="23"/>
  <c r="C28" i="23"/>
  <c r="C29" i="23"/>
  <c r="C30" i="23"/>
  <c r="C31" i="23"/>
  <c r="C32" i="23"/>
  <c r="C33" i="23"/>
  <c r="C34" i="23"/>
  <c r="C35" i="23"/>
  <c r="C36" i="23"/>
  <c r="C37" i="23"/>
  <c r="M30" i="12"/>
  <c r="M31" i="12"/>
  <c r="M32" i="12"/>
  <c r="M18" i="15"/>
  <c r="M19" i="15"/>
  <c r="M20" i="15"/>
  <c r="M21" i="15"/>
  <c r="F23" i="15"/>
  <c r="M30" i="15"/>
  <c r="M31" i="15"/>
  <c r="M32" i="15"/>
  <c r="M46" i="23"/>
  <c r="M45" i="23"/>
  <c r="M44" i="23"/>
  <c r="M25" i="13"/>
  <c r="M26" i="13"/>
  <c r="M27" i="13"/>
  <c r="G21" i="19"/>
  <c r="L23" i="19"/>
  <c r="L22" i="19"/>
  <c r="L21" i="19"/>
  <c r="G16" i="12"/>
  <c r="M49" i="23"/>
  <c r="G40" i="15"/>
  <c r="M48" i="23"/>
  <c r="G39" i="15"/>
  <c r="F49" i="23"/>
  <c r="G38" i="15"/>
  <c r="F48" i="23"/>
  <c r="I16" i="15"/>
  <c r="H51" i="23"/>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F3" i="15"/>
  <c r="I3" i="15"/>
  <c r="J3" i="15"/>
  <c r="K3" i="15"/>
  <c r="L3" i="15"/>
  <c r="G37" i="15"/>
  <c r="I42" i="15"/>
  <c r="H30" i="15"/>
  <c r="F3" i="13"/>
  <c r="G3" i="13"/>
  <c r="H3" i="13"/>
  <c r="I3" i="13"/>
  <c r="J3" i="13"/>
  <c r="K3" i="13"/>
  <c r="L3" i="13"/>
  <c r="M3" i="13"/>
  <c r="N3" i="13"/>
  <c r="O3" i="13"/>
  <c r="P3" i="13"/>
  <c r="Q3" i="13"/>
  <c r="E7" i="13"/>
  <c r="F7" i="13"/>
  <c r="G7" i="13"/>
  <c r="H7" i="13"/>
  <c r="I7" i="13"/>
  <c r="J7" i="13"/>
  <c r="K7" i="13"/>
  <c r="L7" i="13"/>
  <c r="M7" i="13"/>
  <c r="N7" i="13"/>
  <c r="O7" i="13"/>
  <c r="P7" i="13"/>
  <c r="Q7" i="13"/>
  <c r="M12" i="13"/>
  <c r="J12" i="13"/>
  <c r="H25" i="13"/>
  <c r="I36" i="13"/>
  <c r="F16" i="12"/>
  <c r="N16" i="12"/>
  <c r="M16" i="12"/>
  <c r="E16" i="12"/>
  <c r="G36" i="12"/>
  <c r="G37" i="12"/>
  <c r="G38" i="12"/>
  <c r="G39" i="12"/>
  <c r="H30" i="12"/>
  <c r="I41" i="12"/>
  <c r="I16" i="12"/>
  <c r="H16" i="12"/>
  <c r="J16" i="12"/>
  <c r="K16" i="12"/>
  <c r="L16" i="12"/>
  <c r="E26" i="19"/>
  <c r="E27" i="19"/>
  <c r="E28" i="19"/>
  <c r="E29" i="19"/>
  <c r="G31" i="19"/>
</calcChain>
</file>

<file path=xl/sharedStrings.xml><?xml version="1.0" encoding="utf-8"?>
<sst xmlns="http://schemas.openxmlformats.org/spreadsheetml/2006/main" count="502" uniqueCount="220">
  <si>
    <t>pour l’AMAP, la référente 
Florence LAMBOLEZ 06 87 88 76 47</t>
  </si>
  <si>
    <t>Florence</t>
  </si>
  <si>
    <t>06 87 88 76 47</t>
  </si>
  <si>
    <t>06 18 08 13 32</t>
  </si>
  <si>
    <t>Catherine</t>
  </si>
  <si>
    <t>Le producteur Mme Ferriz
06 65 48 38 66</t>
  </si>
  <si>
    <t>Prix des œufs :</t>
  </si>
  <si>
    <t>pour l’AMAP, la référente Agnès ALBRECHT
06 80 47 98 59</t>
  </si>
  <si>
    <t>Fermé</t>
    <phoneticPr fontId="4" type="noConversion"/>
  </si>
  <si>
    <t>Transfo</t>
  </si>
  <si>
    <t>inclus</t>
  </si>
  <si>
    <t>TOTAL GENERAL</t>
  </si>
  <si>
    <t>Règlement en 1 fois</t>
  </si>
  <si>
    <t>Règlement en 3 fois</t>
  </si>
  <si>
    <t>Chèque n°</t>
  </si>
  <si>
    <t>Banque</t>
  </si>
  <si>
    <t>MIONS</t>
  </si>
  <si>
    <t>le</t>
  </si>
  <si>
    <t>Prix unitaire Lot Découpes Poulet</t>
  </si>
  <si>
    <t>Prix unitaire Lot transformation poulet (Transfo)</t>
  </si>
  <si>
    <t>Transfo :</t>
  </si>
  <si>
    <t>Pour l’AMAP, la référente Brigitte VEZANT
 06 75 98 66 25</t>
  </si>
  <si>
    <t>Je ne prendrai pas mon panier sur 4 dates au maximum.</t>
  </si>
  <si>
    <t>Petit panier</t>
  </si>
  <si>
    <t>paniers fromages variés à</t>
  </si>
  <si>
    <t>Grand panier</t>
  </si>
  <si>
    <t>pour l’AMAP, la référente Magali ANGHELONE
06 85 98 78 13</t>
  </si>
  <si>
    <t>Email</t>
  </si>
  <si>
    <t>Prix unitaire</t>
  </si>
  <si>
    <t>Réglé en</t>
  </si>
  <si>
    <t>fois</t>
  </si>
  <si>
    <t>Signatures</t>
  </si>
  <si>
    <t>Montant</t>
  </si>
  <si>
    <t>au</t>
  </si>
  <si>
    <t>Adresse</t>
  </si>
  <si>
    <t>En 3 fois (chèques prélevés bimestriellement sur la durée du contrat)</t>
  </si>
  <si>
    <t>18h15 - 19h00</t>
  </si>
  <si>
    <t>Légumes</t>
  </si>
  <si>
    <t>Pain</t>
  </si>
  <si>
    <t>Œufs / Volailles</t>
  </si>
  <si>
    <t>Fromages</t>
  </si>
  <si>
    <t>lagrainebiolande@gmail.com</t>
  </si>
  <si>
    <t>Agnès</t>
  </si>
  <si>
    <t>Yves</t>
  </si>
  <si>
    <t>Brigitte</t>
  </si>
  <si>
    <t>Marie</t>
  </si>
  <si>
    <t>Magali</t>
  </si>
  <si>
    <t>Jean-Marie</t>
  </si>
  <si>
    <t>Christiane</t>
  </si>
  <si>
    <t>Viande de Porc</t>
  </si>
  <si>
    <t>Fruits</t>
  </si>
  <si>
    <t>Référents</t>
  </si>
  <si>
    <t>Producteurs</t>
  </si>
  <si>
    <t>Alexandre</t>
  </si>
  <si>
    <t>Jean-Claude</t>
  </si>
  <si>
    <t>06 64 72 21 36</t>
  </si>
  <si>
    <t>06 73 17 31 34</t>
  </si>
  <si>
    <t>VOLAILLES</t>
  </si>
  <si>
    <r>
      <t>Mettre 1 pour les dates où vous commandez un panier en face de la taille du panier choisi</t>
    </r>
    <r>
      <rPr>
        <b/>
        <sz val="10"/>
        <color indexed="10"/>
        <rFont val="Verdana"/>
        <family val="2"/>
      </rPr>
      <t xml:space="preserve"> - 2 JOKERS MAXIMUM</t>
    </r>
  </si>
  <si>
    <r>
      <t xml:space="preserve">3 fois - 1er prélèvement après la 1ère livraison, </t>
    </r>
    <r>
      <rPr>
        <b/>
        <sz val="10"/>
        <color indexed="10"/>
        <rFont val="Verdana"/>
        <family val="2"/>
      </rPr>
      <t>choisir le mode de prélèvement en cochant une des cases ci-dessous</t>
    </r>
  </si>
  <si>
    <r>
      <t>L</t>
    </r>
    <r>
      <rPr>
        <sz val="10"/>
        <rFont val="Verdana"/>
      </rPr>
      <t>’adhérent</t>
    </r>
  </si>
  <si>
    <t>Formule solo</t>
  </si>
  <si>
    <t>paniers légumes variés à</t>
  </si>
  <si>
    <t>soit un total de :</t>
  </si>
  <si>
    <t>Formule couple</t>
  </si>
  <si>
    <t>Formule famille</t>
  </si>
  <si>
    <t>Les chèques sont libellés à l’ordre de « EARL Gontel ». Tous les règlements sont joints au présent contrat.</t>
  </si>
  <si>
    <t>Fermé</t>
  </si>
  <si>
    <r>
      <t xml:space="preserve">En 1 fois (chèque prélevé à la signature du contrat) </t>
    </r>
    <r>
      <rPr>
        <b/>
        <u/>
        <sz val="12"/>
        <rFont val="Verdana"/>
        <family val="2"/>
      </rPr>
      <t>ou</t>
    </r>
  </si>
  <si>
    <r>
      <t>L</t>
    </r>
    <r>
      <rPr>
        <sz val="12"/>
        <rFont val="Verdana"/>
        <family val="2"/>
      </rPr>
      <t>’adhérent</t>
    </r>
  </si>
  <si>
    <t>Chaque produit est indépendant; aucune obligation de quantité !! Renseigner des chiffres</t>
  </si>
  <si>
    <t>Mensuel</t>
  </si>
  <si>
    <t>1 fois - Prélèvement après la 1ère livraison</t>
  </si>
  <si>
    <t>L’adhérent (NOM, Prénom)</t>
  </si>
  <si>
    <t>Téléphone / Portable</t>
  </si>
  <si>
    <t>ŒUFS</t>
  </si>
  <si>
    <r>
      <t xml:space="preserve">3 fois - 1er prélèvement après la 1ère livraison, </t>
    </r>
    <r>
      <rPr>
        <b/>
        <sz val="12"/>
        <color indexed="10"/>
        <rFont val="Verdana"/>
        <family val="2"/>
      </rPr>
      <t>choisir le mode de prélèvement en cochant une des cases ci-dessous</t>
    </r>
  </si>
  <si>
    <t>Bimestriel</t>
  </si>
  <si>
    <t>Faisselles (par 4)</t>
  </si>
  <si>
    <t>lot de 4 faisselles</t>
  </si>
  <si>
    <t>Les chèques sont libellés à l’ordre de Yves FRANCOIS. Tous les règlements sont joints au présent contrat</t>
  </si>
  <si>
    <t>le producteur Yves François
06 64 17 45 13</t>
  </si>
  <si>
    <t>Montant prévu</t>
  </si>
  <si>
    <t>Les chèques sont libellés à l’ordre de «GAEC EPISSE ». Tous les règlements sont joints au présent contrat.</t>
  </si>
  <si>
    <t>le producteur JC et J EPISSE
06 64 72 21 36</t>
  </si>
  <si>
    <t>le producteur EARL GONTEL
06 61 49 80 14</t>
  </si>
  <si>
    <t>Découpes</t>
  </si>
  <si>
    <t>Découpes :</t>
  </si>
  <si>
    <t>Prix unitaire Poulet</t>
  </si>
  <si>
    <t>Poulet</t>
  </si>
  <si>
    <t>Œufs :</t>
  </si>
  <si>
    <t>Poulet :</t>
  </si>
  <si>
    <t>Fait à</t>
  </si>
  <si>
    <t>Récapitulatif de ma commande pour la période du</t>
  </si>
  <si>
    <t>Saucisse sèche</t>
  </si>
  <si>
    <t>26 €/kg</t>
  </si>
  <si>
    <t>Jambon (4 tranches)</t>
  </si>
  <si>
    <t>22,5 €/kg</t>
  </si>
  <si>
    <t>TOTAL par date</t>
  </si>
  <si>
    <t>Chaque produit est indépendant, aucune obligation de quantité !! Renseigner des quantités</t>
  </si>
  <si>
    <t xml:space="preserve">Il n'y a pas d'engagement minimal </t>
  </si>
  <si>
    <t>Article</t>
  </si>
  <si>
    <t>Prix au kg</t>
  </si>
  <si>
    <t>12 €/kg</t>
  </si>
  <si>
    <t>12€/kg</t>
  </si>
  <si>
    <t>Produits à la carte (les poids pouvant varier, une régularisation pourra être faite à la livraison)</t>
  </si>
  <si>
    <t>Saucisson</t>
  </si>
  <si>
    <t>24 €/kg</t>
  </si>
  <si>
    <t>paniers fruits variés</t>
  </si>
  <si>
    <r>
      <t>Les chèques sont libellés à l’ordre de "</t>
    </r>
    <r>
      <rPr>
        <b/>
        <sz val="12"/>
        <color indexed="8"/>
        <rFont val="Verdana"/>
        <family val="2"/>
      </rPr>
      <t>La Basse Cour Bio</t>
    </r>
    <r>
      <rPr>
        <sz val="12"/>
        <color indexed="8"/>
        <rFont val="Verdana"/>
        <family val="2"/>
      </rPr>
      <t>". 
Les règlements sont joints au présent contrat.</t>
    </r>
  </si>
  <si>
    <t>Je ne prendrai pas mon panier sur 2 dates au maximum (2 JOKERS)</t>
  </si>
  <si>
    <t>réglé en</t>
  </si>
  <si>
    <t>Règlement en 1 fois (chèque prélevé à la signature du contrat)</t>
  </si>
  <si>
    <t>Règlement en 3 fois (chèques prélevés bimestriellement)</t>
  </si>
  <si>
    <t>Les chèques sont libellés à l’ordre de «GAEC DE PERUSEL ». Tous les règlements sont joints au présent contrat.</t>
  </si>
  <si>
    <t>Le producteur M. Alexandre Teyssier
06 65 48 38 66</t>
  </si>
  <si>
    <r>
      <t>Pizza</t>
    </r>
    <r>
      <rPr>
        <b/>
        <sz val="12"/>
        <rFont val="Tahoma"/>
        <family val="2"/>
      </rPr>
      <t xml:space="preserve"> :</t>
    </r>
    <r>
      <rPr>
        <sz val="12"/>
        <rFont val="Tahoma"/>
        <family val="2"/>
      </rPr>
      <t xml:space="preserve">  Mettre quantité souhaitée dans colonne « nbre », et notez dans la colonne « choix » : </t>
    </r>
    <r>
      <rPr>
        <b/>
        <sz val="12"/>
        <rFont val="Tahoma"/>
        <family val="2"/>
      </rPr>
      <t xml:space="preserve">P , C , F , B , G </t>
    </r>
    <r>
      <rPr>
        <sz val="12"/>
        <rFont val="Tahoma"/>
        <family val="2"/>
      </rPr>
      <t xml:space="preserve">ou </t>
    </r>
    <r>
      <rPr>
        <b/>
        <sz val="12"/>
        <rFont val="Tahoma"/>
        <family val="2"/>
      </rPr>
      <t>V</t>
    </r>
  </si>
  <si>
    <r>
      <t xml:space="preserve">     </t>
    </r>
    <r>
      <rPr>
        <b/>
        <i/>
        <sz val="12"/>
        <color indexed="8"/>
        <rFont val="Tahoma"/>
        <family val="2"/>
      </rPr>
      <t xml:space="preserve">  </t>
    </r>
    <r>
      <rPr>
        <i/>
        <sz val="12"/>
        <color indexed="8"/>
        <rFont val="Tahoma"/>
        <family val="2"/>
      </rPr>
      <t xml:space="preserve"> </t>
    </r>
    <r>
      <rPr>
        <b/>
        <i/>
        <sz val="12"/>
        <color indexed="8"/>
        <rFont val="Tahoma"/>
        <family val="2"/>
      </rPr>
      <t>P</t>
    </r>
    <r>
      <rPr>
        <i/>
        <sz val="12"/>
        <color indexed="8"/>
        <rFont val="Tahoma"/>
        <family val="2"/>
      </rPr>
      <t xml:space="preserve"> = Piqueboite : chèvre,noix  /  </t>
    </r>
    <r>
      <rPr>
        <b/>
        <i/>
        <sz val="12"/>
        <color indexed="8"/>
        <rFont val="Tahoma"/>
        <family val="2"/>
      </rPr>
      <t xml:space="preserve"> C</t>
    </r>
    <r>
      <rPr>
        <i/>
        <sz val="12"/>
        <color indexed="8"/>
        <rFont val="Tahoma"/>
        <family val="2"/>
      </rPr>
      <t xml:space="preserve">= Chipomoldug : Chair à saucisse  /  </t>
    </r>
    <r>
      <rPr>
        <b/>
        <i/>
        <sz val="12"/>
        <color indexed="8"/>
        <rFont val="Tahoma"/>
        <family val="2"/>
      </rPr>
      <t>F</t>
    </r>
    <r>
      <rPr>
        <i/>
        <sz val="12"/>
        <color indexed="8"/>
        <rFont val="Tahoma"/>
        <family val="2"/>
      </rPr>
      <t xml:space="preserve">= Foulvégette : légumes  / </t>
    </r>
    <r>
      <rPr>
        <b/>
        <i/>
        <sz val="12"/>
        <color indexed="8"/>
        <rFont val="Tahoma"/>
        <family val="2"/>
      </rPr>
      <t xml:space="preserve"> B</t>
    </r>
    <r>
      <rPr>
        <i/>
        <sz val="12"/>
        <color indexed="8"/>
        <rFont val="Tahoma"/>
        <family val="2"/>
      </rPr>
      <t>= BiffMonch : viande bœuf /</t>
    </r>
    <r>
      <rPr>
        <i/>
        <sz val="12"/>
        <color indexed="8"/>
        <rFont val="Tahoma"/>
        <family val="2"/>
      </rPr>
      <t xml:space="preserve"> </t>
    </r>
    <r>
      <rPr>
        <b/>
        <i/>
        <sz val="12"/>
        <color indexed="8"/>
        <rFont val="Tahoma"/>
        <family val="2"/>
      </rPr>
      <t>G</t>
    </r>
    <r>
      <rPr>
        <i/>
        <sz val="12"/>
        <color indexed="8"/>
        <rFont val="Tahoma"/>
        <family val="2"/>
      </rPr>
      <t xml:space="preserve">= Galinette basque : viande volaille façon basquaise /  </t>
    </r>
    <r>
      <rPr>
        <b/>
        <i/>
        <sz val="12"/>
        <color indexed="8"/>
        <rFont val="Tahoma"/>
        <family val="2"/>
      </rPr>
      <t>V</t>
    </r>
    <r>
      <rPr>
        <i/>
        <sz val="12"/>
        <color indexed="8"/>
        <rFont val="Tahoma"/>
        <family val="2"/>
      </rPr>
      <t xml:space="preserve">= Vagabonde : surprise ! </t>
    </r>
    <r>
      <rPr>
        <b/>
        <i/>
        <sz val="12"/>
        <color indexed="8"/>
        <rFont val="Tahoma"/>
        <family val="2"/>
      </rPr>
      <t xml:space="preserve">     </t>
    </r>
  </si>
  <si>
    <t>panier pains</t>
  </si>
  <si>
    <t>panier divers</t>
  </si>
  <si>
    <t>pains</t>
  </si>
  <si>
    <t>farines</t>
  </si>
  <si>
    <t>Pb</t>
  </si>
  <si>
    <t>Cpt</t>
  </si>
  <si>
    <t>Tlin</t>
  </si>
  <si>
    <t>Bs</t>
  </si>
  <si>
    <t>Bsn</t>
  </si>
  <si>
    <t>Sgle</t>
  </si>
  <si>
    <t>Ep</t>
  </si>
  <si>
    <t>Szin</t>
  </si>
  <si>
    <t>fb1</t>
  </si>
  <si>
    <t>fb5</t>
  </si>
  <si>
    <t>fz1</t>
  </si>
  <si>
    <t>Pâtes</t>
  </si>
  <si>
    <t>Pizza</t>
  </si>
  <si>
    <t xml:space="preserve"> 900g</t>
  </si>
  <si>
    <t>560g</t>
  </si>
  <si>
    <t xml:space="preserve"> 800g</t>
  </si>
  <si>
    <t>630g</t>
  </si>
  <si>
    <t>500g</t>
  </si>
  <si>
    <t xml:space="preserve"> 1kg</t>
  </si>
  <si>
    <t xml:space="preserve"> 5kg</t>
  </si>
  <si>
    <t xml:space="preserve"> 500g</t>
  </si>
  <si>
    <t>nbre</t>
  </si>
  <si>
    <t>choix</t>
  </si>
  <si>
    <t>prix unit.</t>
  </si>
  <si>
    <t>Total €</t>
  </si>
  <si>
    <t xml:space="preserve">LA FERME DE CHALONNE siret: 799 683 776    produit de l'Agriculture Biologique  Fr-bio-01 agriculture france   </t>
  </si>
  <si>
    <t xml:space="preserve">En 1 fois (chèque prélevé à la signature du contrat) ou en 3 fois (chèques prélevés bimestriellement sur la durée du contrat) </t>
  </si>
  <si>
    <t>Les chèques sont libellés à  l'ordre de la FERME DE CHALONNE.</t>
  </si>
  <si>
    <t xml:space="preserve"> Les règlements sont joints au présent contrat.</t>
  </si>
  <si>
    <t>les producteur(ices) de la Coopérative Ouvrière Paysanne
la Ferme de Chalonne
04 74 82 49 66 - fermedechalonne@orange.fr</t>
  </si>
  <si>
    <r>
      <t>Farines :</t>
    </r>
    <r>
      <rPr>
        <sz val="12"/>
        <rFont val="Tahoma"/>
        <family val="2"/>
      </rPr>
      <t xml:space="preserve"> </t>
    </r>
    <r>
      <rPr>
        <b/>
        <sz val="12"/>
        <rFont val="Tahoma"/>
        <family val="2"/>
      </rPr>
      <t>fb1</t>
    </r>
    <r>
      <rPr>
        <sz val="12"/>
        <rFont val="Tahoma"/>
        <family val="2"/>
      </rPr>
      <t xml:space="preserve">=Farine bise blé 1kg, </t>
    </r>
    <r>
      <rPr>
        <b/>
        <sz val="12"/>
        <rFont val="Tahoma"/>
        <family val="2"/>
      </rPr>
      <t>fb5</t>
    </r>
    <r>
      <rPr>
        <sz val="12"/>
        <rFont val="Tahoma"/>
        <family val="2"/>
      </rPr>
      <t xml:space="preserve">=Farine bise blé 5kg, </t>
    </r>
    <r>
      <rPr>
        <b/>
        <sz val="12"/>
        <rFont val="Tahoma"/>
        <family val="2"/>
      </rPr>
      <t>fzin</t>
    </r>
    <r>
      <rPr>
        <sz val="12"/>
        <rFont val="Tahoma"/>
        <family val="2"/>
      </rPr>
      <t xml:space="preserve">=Farine sarrasin  </t>
    </r>
    <r>
      <rPr>
        <b/>
        <sz val="12"/>
        <rFont val="Tahoma"/>
        <family val="2"/>
      </rPr>
      <t>/</t>
    </r>
    <r>
      <rPr>
        <sz val="12"/>
        <rFont val="Tahoma"/>
        <family val="2"/>
      </rPr>
      <t xml:space="preserve">  </t>
    </r>
    <r>
      <rPr>
        <b/>
        <sz val="12"/>
        <rFont val="Tahoma"/>
        <family val="2"/>
      </rPr>
      <t>Pâtes</t>
    </r>
    <r>
      <rPr>
        <sz val="12"/>
        <rFont val="Tahoma"/>
        <family val="2"/>
      </rPr>
      <t>=pâtes fraîches aux oeufs</t>
    </r>
  </si>
  <si>
    <r>
      <t xml:space="preserve">Présentation
</t>
    </r>
    <r>
      <rPr>
        <b/>
        <sz val="12"/>
        <color indexed="8"/>
        <rFont val="Verdana"/>
        <family val="2"/>
      </rPr>
      <t>À la ferme de chalonne, nous produisons du pain avec les céréales de nos champs. Nous défendons une agriculture biologique et paysanne. Nous souhaitons participer au resserrement des liens entre producteurs et consommateurs par le développement des circuits courts, une meilleure alimentation pour toutes et tous, un modèle agricole et économique équitable, qui respecte les hommes et la nature.</t>
    </r>
    <r>
      <rPr>
        <sz val="12"/>
        <color indexed="8"/>
        <rFont val="Verdana"/>
        <family val="2"/>
      </rPr>
      <t xml:space="preserve"> 
</t>
    </r>
    <r>
      <rPr>
        <sz val="12"/>
        <rFont val="Verdana"/>
        <family val="2"/>
      </rPr>
      <t xml:space="preserve">Nous produisons des céréales en agriculture biologique sur 15ha, mélange d’une dizaine de variétés anciennes et plus récentes de blé, grand épeautre, seigle et sarrasin. Nous élevons 200 poules pour leurs bons oeufs. 
Les céréales sont écrasées dans notre moulin à meule de pierre Astrié. Par cette méthode lente (10kg/h), sans échauffement, on obtient une farine fine et nutritive. Avec cette farine, de l’eau ultra-filtrée et du sel de guérande, nous fabriquons la pâte, qui fermente très lentement grâce au levain pur. Elle prend le temps de réveler tous ses arômes, tout en assurant une très bonne assimilation. Le pain est cuit dans notre four à bois. Pour les autres ingrédients, nous privilégions les producteurs au plus proche, par exemple les noix et graines de lin viennent de la Drôme, les graines de tournesol de Dordogne. 
</t>
    </r>
    <r>
      <rPr>
        <b/>
        <sz val="12"/>
        <rFont val="Verdana"/>
        <family val="2"/>
      </rPr>
      <t xml:space="preserve">Chemin de Chalonne, 38390 Charette
Comment renseigner votre contrat :
</t>
    </r>
    <r>
      <rPr>
        <sz val="12"/>
        <rFont val="Verdana"/>
        <family val="2"/>
      </rPr>
      <t xml:space="preserve">Vous avez 2 possibilités :
1. remplir le fichier Excel et l'imprimer ensuite
2. l'imprimer et le renseigner manuellement
Si vous choisissez l'option n°1,
Vous ne devez renseigner que les cases de couleur "rose pâle".
Les cases de couleur bleue se calculent en automatique.
</t>
    </r>
  </si>
  <si>
    <r>
      <t xml:space="preserve">Dans le partenariat avec la Ferme de Chalonne, je m'engage à prendre un ou plusieurs pains par semaine et/ou des produits du paniers divers. Les fermier-ères s'engagent en contre-partie à livrer les commandes sur le lieu de l'AMAP. </t>
    </r>
    <r>
      <rPr>
        <b/>
        <sz val="13"/>
        <color rgb="FFFF0000"/>
        <rFont val="Arial"/>
      </rPr>
      <t>2 Jokers autorisés sur la période de ce contrat.</t>
    </r>
  </si>
  <si>
    <r>
      <rPr>
        <b/>
        <sz val="12"/>
        <rFont val="Verdana"/>
        <family val="2"/>
      </rPr>
      <t xml:space="preserve">Présentation
</t>
    </r>
    <r>
      <rPr>
        <sz val="12"/>
        <rFont val="Verdana"/>
        <family val="2"/>
      </rPr>
      <t xml:space="preserve">
Marie FERRIZ produit des oeufs, des poulets et des pintades respectant le cahier des charges de l’Agriculture Biologique (AB) Leur n° d’éleveur est 69 270 029. L’exploitation dénommée La Basse-Cour Bio 41 ch de Chaponnay à Chaponnay (tél : 06 65 48 38 66 – labassecourbio@gmail.com).
</t>
    </r>
    <r>
      <rPr>
        <b/>
        <sz val="12"/>
        <rFont val="Verdana"/>
        <family val="2"/>
      </rPr>
      <t>OEUFS</t>
    </r>
    <r>
      <rPr>
        <sz val="12"/>
        <rFont val="Verdana"/>
        <family val="2"/>
      </rPr>
      <t xml:space="preserve">
Prix des oeufs : 6 oeufs (2€) ,12 oeufs (3.80€) ,18 oeufs (5.70€), ou 24 oeufs (7.60€) etc.…1€90 les 6
supplémentaires
</t>
    </r>
    <r>
      <rPr>
        <b/>
        <sz val="12"/>
        <rFont val="Verdana"/>
        <family val="2"/>
      </rPr>
      <t>POULETS</t>
    </r>
    <r>
      <rPr>
        <sz val="12"/>
        <rFont val="Verdana"/>
        <family val="2"/>
      </rPr>
      <t xml:space="preserve">
Le contrat se base sur un poids moyen de 2kg à 9,90 € le kg soit 19,80€ pièce, en cas d’écart positif entre montant réglé et
livré, le producteur s’engage à donner en compensation des produits de son exploitation et en cas d’écart négatif
l’adhérent s’engage à régler la différence.
</t>
    </r>
    <r>
      <rPr>
        <b/>
        <sz val="12"/>
        <rFont val="Verdana"/>
        <family val="2"/>
      </rPr>
      <t>COLIS DECOUPE POULET</t>
    </r>
    <r>
      <rPr>
        <sz val="12"/>
        <rFont val="Verdana"/>
        <family val="2"/>
      </rPr>
      <t xml:space="preserve">
Sous vide DLC environ 15 jours
Prix colis : 20€
Comprend : 1 paquet de 2 cuisses, 1 paquet de 2 blancs et 1 paquet de 2 ailes
</t>
    </r>
    <r>
      <rPr>
        <b/>
        <sz val="12"/>
        <rFont val="Verdana"/>
        <family val="2"/>
      </rPr>
      <t>COLIS TRANSFORMATION POULET</t>
    </r>
    <r>
      <rPr>
        <sz val="12"/>
        <rFont val="Verdana"/>
        <family val="2"/>
      </rPr>
      <t xml:space="preserve"> (100% volaille et bio)
DLC environ 10 jours
Prix colis : 20€
Comprend : un kilo de viande de volaille transformé variant suivant fabrication entre 2 OU 3 produits différents pouvant être saucisson à cuire, saucisses, merguez, chair à farcir, terrine, roti etc…
</t>
    </r>
    <r>
      <rPr>
        <sz val="12"/>
        <rFont val="Verdana"/>
        <family val="2"/>
      </rPr>
      <t xml:space="preserve">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</si>
  <si>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r>
      <t xml:space="preserve">Je ne prendrai pas d'œufs sur 2 dates au maximum (2 JOKERS) - </t>
    </r>
    <r>
      <rPr>
        <b/>
        <u/>
        <sz val="12"/>
        <color indexed="10"/>
        <rFont val="Verdana"/>
        <family val="2"/>
      </rPr>
      <t>Mettre 1 dans la ou les cases où vous prenez des œufs</t>
    </r>
  </si>
  <si>
    <t>Nb de semaines de présence :</t>
  </si>
  <si>
    <r>
      <t>Mettre 1 pour les dates où vous commandez un panier en face de la taille du panier choisi ou le nombre de lots de faisselles</t>
    </r>
    <r>
      <rPr>
        <b/>
        <sz val="12"/>
        <color rgb="FFFF0000"/>
        <rFont val="Verdana"/>
      </rPr>
      <t xml:space="preserve"> - 4 JOKERS MAXIMUM</t>
    </r>
  </si>
  <si>
    <t>c</t>
  </si>
  <si>
    <t>au litre</t>
  </si>
  <si>
    <t>Nb d'œufs pris par distribution (6, 12, 18…) :</t>
  </si>
  <si>
    <r>
      <rPr>
        <b/>
        <sz val="10"/>
        <rFont val="Verdana"/>
      </rPr>
      <t xml:space="preserve">Présentation
</t>
    </r>
    <r>
      <rPr>
        <sz val="10"/>
        <rFont val="Verdana"/>
      </rPr>
      <t xml:space="preserve">
Basés à Auberives sur Varèze (38), Jean-Claude et Julien EPISSE sont producteurs de fruits frais et de saison issus de l'agriculture conventionnelle avec des efforts portés sur la réduction de l'utilisation de produits phytosanitaires (variétés rustiques, lâchers d'auxiliaires, confusion sexuelle...).
Les fruits proposés seront cueillis le jour même de la distribution chaque fois que cela sera possible.
Jean-Claude et Julien EPISSE proposent 2 types de paniers :
</t>
    </r>
    <r>
      <rPr>
        <b/>
        <sz val="10"/>
        <rFont val="Verdana"/>
      </rPr>
      <t>- Panier Duo : 7€ à 12€ selon la période
- Panier Famille : 10€ à 15€ selon la période</t>
    </r>
    <r>
      <rPr>
        <sz val="10"/>
        <rFont val="Verdana"/>
      </rPr>
      <t xml:space="preserve">
En fonction des périodes, les paniers sont composés de fraises, pêches, abricots, cerises, nectarines, prunes, pommes, kiwis, raisins. En période hivernale, les fruits sont complétés par des jus (pomme, pêche, abricot, cerise), compotes (pomme, pêche) ou bocaux (cerise, pêche).
</t>
    </r>
    <r>
      <rPr>
        <b/>
        <sz val="10"/>
        <rFont val="Verdana"/>
      </rPr>
      <t xml:space="preserve">Jean-Claude et Julien EPISSE
</t>
    </r>
    <r>
      <rPr>
        <sz val="10"/>
        <rFont val="Verdana"/>
      </rPr>
      <t>52 route des Essarts
38550 AUBERIVES SUR VAREZE</t>
    </r>
    <r>
      <rPr>
        <b/>
        <sz val="10"/>
        <rFont val="Verdana"/>
      </rPr>
      <t xml:space="preserve">
</t>
    </r>
    <r>
      <rPr>
        <sz val="10"/>
        <rFont val="Verdana"/>
      </rPr>
      <t>06 64 72 21 36</t>
    </r>
    <r>
      <rPr>
        <b/>
        <sz val="10"/>
        <rFont val="Verdana"/>
      </rPr>
      <t xml:space="preserve">
</t>
    </r>
    <r>
      <rPr>
        <u/>
        <sz val="10"/>
        <rFont val="Verdana"/>
        <family val="2"/>
      </rPr>
      <t>jc.episse@free.fr</t>
    </r>
    <r>
      <rPr>
        <sz val="10"/>
        <rFont val="Verdana"/>
      </rPr>
      <t xml:space="preserve">
</t>
    </r>
    <r>
      <rPr>
        <b/>
        <sz val="10"/>
        <rFont val="Verdana"/>
      </rPr>
      <t>Comment renseigner votre contrat :</t>
    </r>
    <r>
      <rPr>
        <sz val="10"/>
        <rFont val="Verdana"/>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</si>
  <si>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r>
      <t xml:space="preserve">Je ne prendrai pas mon panier sur 2 dates au maximum.
</t>
    </r>
    <r>
      <rPr>
        <sz val="10"/>
        <rFont val="Verdana"/>
      </rPr>
      <t>Vous avez la possibilité, en accord avec le producteur, de demander un report de vos paniers en cas d’indisponiblité plus importante.
Vous pouvez panacher les différentes formules duo et famille.</t>
    </r>
  </si>
  <si>
    <t>S14</t>
  </si>
  <si>
    <t>S15</t>
  </si>
  <si>
    <t>S16</t>
  </si>
  <si>
    <t>S17</t>
  </si>
  <si>
    <t>S18</t>
  </si>
  <si>
    <t>S19</t>
  </si>
  <si>
    <t>S20</t>
  </si>
  <si>
    <t>S21</t>
  </si>
  <si>
    <t>S22</t>
  </si>
  <si>
    <t>S23</t>
  </si>
  <si>
    <t>S24</t>
  </si>
  <si>
    <t>S25</t>
  </si>
  <si>
    <t>S26</t>
  </si>
  <si>
    <t>Petit Panier
7€ à 12€</t>
  </si>
  <si>
    <t>Grand Panier
10€ à 15€</t>
  </si>
  <si>
    <t>S27</t>
  </si>
  <si>
    <t>S28</t>
  </si>
  <si>
    <t>S29</t>
  </si>
  <si>
    <t>S30</t>
  </si>
  <si>
    <t>S31</t>
  </si>
  <si>
    <t>S32</t>
  </si>
  <si>
    <t>S33</t>
  </si>
  <si>
    <t>S34</t>
  </si>
  <si>
    <t>S35</t>
  </si>
  <si>
    <t>S36</t>
  </si>
  <si>
    <t>S37</t>
  </si>
  <si>
    <t>S38</t>
  </si>
  <si>
    <t>S39</t>
  </si>
  <si>
    <t>Petits Paniers</t>
  </si>
  <si>
    <t>Grands Paniers</t>
  </si>
  <si>
    <r>
      <rPr>
        <b/>
        <sz val="11"/>
        <rFont val="Verdana"/>
        <family val="2"/>
      </rPr>
      <t>Caissette PORC de 2,5 kg</t>
    </r>
  </si>
  <si>
    <r>
      <rPr>
        <b/>
        <sz val="11"/>
        <rFont val="Verdana"/>
        <family val="2"/>
      </rPr>
      <t>Caissette PORC de 4 kg</t>
    </r>
  </si>
  <si>
    <r>
      <rPr>
        <b/>
        <sz val="11"/>
        <rFont val="Verdana"/>
        <family val="2"/>
      </rPr>
      <t>Caissette BOEUF de 3 kg</t>
    </r>
  </si>
  <si>
    <r>
      <rPr>
        <b/>
        <sz val="11"/>
        <rFont val="Verdana"/>
        <family val="2"/>
      </rPr>
      <t>Caissette BOEUF de 5 kg</t>
    </r>
  </si>
  <si>
    <r>
      <t>1</t>
    </r>
    <r>
      <rPr>
        <b/>
        <sz val="12"/>
        <rFont val="Verdana"/>
        <family val="2"/>
      </rPr>
      <t>3,50</t>
    </r>
    <r>
      <rPr>
        <b/>
        <sz val="12"/>
        <rFont val="Verdana"/>
        <family val="2"/>
      </rPr>
      <t>€/kg</t>
    </r>
  </si>
  <si>
    <t>Colis été</t>
  </si>
  <si>
    <r>
      <t>Viande de Porc</t>
    </r>
    <r>
      <rPr>
        <b/>
        <sz val="10"/>
        <rFont val="Verdana"/>
      </rPr>
      <t xml:space="preserve"> / Bœuf</t>
    </r>
  </si>
  <si>
    <t>Colis mixte 1 kg de chipolatas + 1 kg de merguez</t>
  </si>
  <si>
    <t>Sous Total €</t>
  </si>
  <si>
    <t>Total Qté</t>
  </si>
  <si>
    <t>Planning distribution Printemps-Eté 2019</t>
  </si>
  <si>
    <t>Contrat Automne Hiver 2019</t>
  </si>
  <si>
    <r>
      <t>Pains</t>
    </r>
    <r>
      <rPr>
        <b/>
        <sz val="12"/>
        <rFont val="Arial"/>
        <family val="2"/>
      </rPr>
      <t> : Pb</t>
    </r>
    <r>
      <rPr>
        <sz val="12"/>
        <rFont val="Arial"/>
        <family val="2"/>
      </rPr>
      <t xml:space="preserve">=Blé , </t>
    </r>
    <r>
      <rPr>
        <b/>
        <sz val="12"/>
        <rFont val="Arial"/>
        <family val="2"/>
      </rPr>
      <t>Cpt</t>
    </r>
    <r>
      <rPr>
        <sz val="12"/>
        <rFont val="Arial"/>
        <family val="2"/>
      </rPr>
      <t xml:space="preserve">=Complet , </t>
    </r>
    <r>
      <rPr>
        <b/>
        <sz val="12"/>
        <rFont val="Arial"/>
        <family val="2"/>
      </rPr>
      <t>Tlin</t>
    </r>
    <r>
      <rPr>
        <sz val="12"/>
        <rFont val="Arial"/>
        <family val="2"/>
      </rPr>
      <t xml:space="preserve">=Blé graines Tournesol Lin , </t>
    </r>
    <r>
      <rPr>
        <b/>
        <sz val="12"/>
        <rFont val="Arial"/>
        <family val="2"/>
      </rPr>
      <t>Bs</t>
    </r>
    <r>
      <rPr>
        <sz val="12"/>
        <rFont val="Arial"/>
        <family val="2"/>
      </rPr>
      <t xml:space="preserve">=BléSeigle , </t>
    </r>
    <r>
      <rPr>
        <b/>
        <sz val="12"/>
        <rFont val="Arial"/>
        <family val="2"/>
      </rPr>
      <t>Bsn</t>
    </r>
    <r>
      <rPr>
        <sz val="12"/>
        <rFont val="Arial"/>
        <family val="2"/>
      </rPr>
      <t xml:space="preserve">=BléSeigleNoix , </t>
    </r>
    <r>
      <rPr>
        <b/>
        <sz val="12"/>
        <rFont val="Arial"/>
        <family val="2"/>
      </rPr>
      <t>Sgle</t>
    </r>
    <r>
      <rPr>
        <sz val="12"/>
        <rFont val="Arial"/>
        <family val="2"/>
      </rPr>
      <t xml:space="preserve">= Pur Seigle , </t>
    </r>
    <r>
      <rPr>
        <b/>
        <sz val="12"/>
        <rFont val="Arial"/>
        <family val="2"/>
      </rPr>
      <t>Ep</t>
    </r>
    <r>
      <rPr>
        <sz val="12"/>
        <rFont val="Arial"/>
        <family val="2"/>
      </rPr>
      <t xml:space="preserve">=Grand Epeautre, </t>
    </r>
    <r>
      <rPr>
        <b/>
        <sz val="12"/>
        <rFont val="Arial"/>
        <family val="2"/>
      </rPr>
      <t>Szin</t>
    </r>
    <r>
      <rPr>
        <sz val="12"/>
        <rFont val="Arial"/>
        <family val="2"/>
      </rPr>
      <t>=Sarrasin graines Lin (sans gluten)</t>
    </r>
  </si>
  <si>
    <t>Fromages frais (par 4)</t>
  </si>
  <si>
    <r>
      <rPr>
        <b/>
        <sz val="12"/>
        <rFont val="Verdana"/>
        <family val="2"/>
      </rPr>
      <t xml:space="preserve">Présentation
</t>
    </r>
    <r>
      <rPr>
        <sz val="12"/>
        <rFont val="Verdana"/>
        <family val="2"/>
      </rPr>
      <t xml:space="preserve">
Basée à Tupins et Semons, l’exploitation de Yves François produit des fromages de chèvres, biologiques depuis 2014.
Yves propose 2 tailles de paniers de fromages variés et des faisselles aux prix de
</t>
    </r>
    <r>
      <rPr>
        <b/>
        <sz val="12"/>
        <rFont val="Verdana"/>
        <family val="2"/>
      </rPr>
      <t xml:space="preserve">- 8€ (petit panier)
- 13€ (grand panier)
- 5€50 les 4 faisselles (DLC : 10 jours)
- 5€60 Les 4 fromages frais
</t>
    </r>
    <r>
      <rPr>
        <sz val="12"/>
        <rFont val="Verdana"/>
        <family val="2"/>
      </rPr>
      <t xml:space="preserve">Les paniers sont composés, par le producteur, de fromages variés dont les tarifs 2015 sont les suivants : Rigotte de Semons 1.10€, tomette 2.20€, crottin 2€, tome 26€/kg, brique 4€50, faisselle 1€.
</t>
    </r>
    <r>
      <rPr>
        <b/>
        <sz val="12"/>
        <rFont val="Verdana"/>
        <family val="2"/>
      </rPr>
      <t xml:space="preserve">Yves François
</t>
    </r>
    <r>
      <rPr>
        <sz val="12"/>
        <rFont val="Verdana"/>
        <family val="2"/>
      </rPr>
      <t xml:space="preserve">69420 Tupins et Semons
06 64 17 45 13
francois_yves@orange.fr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</si>
  <si>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r>
      <t>Solo
9,</t>
    </r>
    <r>
      <rPr>
        <sz val="10"/>
        <rFont val="Verdana"/>
      </rPr>
      <t>50</t>
    </r>
    <r>
      <rPr>
        <sz val="10"/>
        <rFont val="Verdana"/>
      </rPr>
      <t>€</t>
    </r>
  </si>
  <si>
    <r>
      <t>Couple
13,</t>
    </r>
    <r>
      <rPr>
        <sz val="10"/>
        <rFont val="Verdana"/>
      </rPr>
      <t>50</t>
    </r>
    <r>
      <rPr>
        <sz val="10"/>
        <rFont val="Verdana"/>
      </rPr>
      <t>€</t>
    </r>
  </si>
  <si>
    <r>
      <t>Famille
20,</t>
    </r>
    <r>
      <rPr>
        <sz val="10"/>
        <rFont val="Verdana"/>
      </rPr>
      <t>50</t>
    </r>
    <r>
      <rPr>
        <sz val="10"/>
        <rFont val="Verdana"/>
      </rPr>
      <t>€</t>
    </r>
  </si>
  <si>
    <r>
      <rPr>
        <b/>
        <sz val="10"/>
        <rFont val="Verdana"/>
      </rPr>
      <t xml:space="preserve">Présentation
</t>
    </r>
    <r>
      <rPr>
        <sz val="10"/>
        <rFont val="Verdana"/>
      </rPr>
      <t xml:space="preserve">
Basée à Ampuis, l’exploitation maraîchère produit des légumes biologiques depuis 1969.
D’origine familiale, elle a été transmise à </t>
    </r>
    <r>
      <rPr>
        <b/>
        <sz val="10"/>
        <rFont val="Verdana"/>
      </rPr>
      <t>Christiane et Guillaume Gontel</t>
    </r>
    <r>
      <rPr>
        <sz val="10"/>
        <rFont val="Verdana"/>
      </rPr>
      <t xml:space="preserve"> et est devenue </t>
    </r>
    <r>
      <rPr>
        <b/>
        <sz val="10"/>
        <rFont val="Verdana"/>
      </rPr>
      <t>L’EARL Gontel</t>
    </r>
    <r>
      <rPr>
        <sz val="10"/>
        <rFont val="Verdana"/>
      </rPr>
      <t xml:space="preserve">.
De taille importante, elle compte désormais 8 salariés et bénéficie du label Agriculture Biologique sous la certification
ECOCERT.
Christiane et Guillaume proposent plusieurs tailles de paniers de légumes variés aux prix de
</t>
    </r>
    <r>
      <rPr>
        <b/>
        <sz val="10"/>
        <rFont val="Verdana"/>
      </rPr>
      <t>- 9,50 € (Formule Solo)
- 13,50 € (Formule Couple)
- 20,50 € (Formule Famille)</t>
    </r>
    <r>
      <rPr>
        <sz val="10"/>
        <rFont val="Verdana"/>
      </rPr>
      <t xml:space="preserve">
</t>
    </r>
    <r>
      <rPr>
        <b/>
        <sz val="10"/>
        <rFont val="Verdana"/>
      </rPr>
      <t xml:space="preserve">EARL GONTEL
</t>
    </r>
    <r>
      <rPr>
        <sz val="10"/>
        <rFont val="Verdana"/>
      </rPr>
      <t>4, rue des maraîchers
69420 Ampuis</t>
    </r>
    <r>
      <rPr>
        <b/>
        <sz val="10"/>
        <rFont val="Verdana"/>
      </rPr>
      <t xml:space="preserve">
</t>
    </r>
    <r>
      <rPr>
        <sz val="10"/>
        <rFont val="Verdana"/>
      </rPr>
      <t>06 61 49 80 14</t>
    </r>
    <r>
      <rPr>
        <b/>
        <sz val="10"/>
        <rFont val="Verdana"/>
      </rPr>
      <t xml:space="preserve">
</t>
    </r>
    <r>
      <rPr>
        <sz val="10"/>
        <rFont val="Verdana"/>
      </rPr>
      <t xml:space="preserve">gontel.christiane@gmail.com
</t>
    </r>
    <r>
      <rPr>
        <b/>
        <sz val="10"/>
        <rFont val="Verdana"/>
      </rPr>
      <t>Comment renseigner votre contrat :</t>
    </r>
    <r>
      <rPr>
        <sz val="10"/>
        <rFont val="Verdana"/>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
Vous pouvez ne pas prendre votre panier sur 2 dates au maximum.
Vous avez la possibilité, en accord avec le producteur, de demander un report de vos paniers en cas d’indisponiblité plus importante.
Vous pouvez panacher les différentes formules solo, couple et famille.</t>
    </r>
  </si>
  <si>
    <t>Porc</t>
  </si>
  <si>
    <t>Bœuf</t>
  </si>
  <si>
    <r>
      <rPr>
        <b/>
        <sz val="12"/>
        <rFont val="Verdana"/>
        <family val="2"/>
      </rPr>
      <t xml:space="preserve">Présentation
Le GAEC de Perusel est un élevage de porcs et de boeufs.
</t>
    </r>
    <r>
      <rPr>
        <sz val="12"/>
        <rFont val="Verdana"/>
        <family val="2"/>
      </rPr>
      <t xml:space="preserve">
Les porcs et boeufs y sont élevés en plein air, nourris en aliments bio en partie produits sur la ferme. 
Alexandre Teyssier, boucher de formation, s'est installé éleveur de porcs en 2012. Il a choisi de produire artisanalement de la viande de qualité, à partir d'un élevage de porcs respectueux du bien-être animal et de l'environnement.
5 types de paniers sont proposés :
</t>
    </r>
    <r>
      <rPr>
        <b/>
        <sz val="12"/>
        <rFont val="Verdana"/>
        <family val="2"/>
      </rPr>
      <t>1. Des caissettes contenant différents produits transformés</t>
    </r>
    <r>
      <rPr>
        <sz val="12"/>
        <rFont val="Verdana"/>
        <family val="2"/>
      </rPr>
      <t xml:space="preserve"> :
- caissette PORC de 2,5 kg de produits divers à 30 € (contenant environ 1kg de saucisses fraîches ou chipolatas, 0.750 kg de côtes de porc, 0.400 kg d'escalope de jambon, 0.350 kg de tranches de poitrine)
- caissette PORC de 4 kg de produits divers à 48 € (contenant environ 1.2kg de saucisses fraîches ou chipolatas, 0.800 kg de rôti de porc, 0.750 kg de côtes de porc, 0.250 kg de saucisson à cuire, 0.250 kg de tranches de poitrine, 0.400 kg de jambonnette, 0.350 kg de terrine de foie)
- caissette BOEUF de 3 kg de produits divers à 40,50 € (contenant environ 0.750 kg de steak, 0.750 kg de rôti, 0.500 kg de pot au feu, 0.500 kg de bourguignon, 0.500 kg de steaks hachés)
- caissette BOEUF de 5 kg de produits divers à 67,50 € (contenant environ 1 kg de steak, 1 kg de rôti, 0.750 kg de braiser, 0.500 kg de pot au feu, 1 kg de bourguignon, 0.750 kg de steaks hachés)
</t>
    </r>
    <r>
      <rPr>
        <b/>
        <sz val="12"/>
        <rFont val="Verdana"/>
        <family val="2"/>
      </rPr>
      <t>2. Des produits à la carte</t>
    </r>
    <r>
      <rPr>
        <sz val="12"/>
        <rFont val="Verdana"/>
        <family val="2"/>
      </rPr>
      <t xml:space="preserve"> (saucissons, saucisses sèches, jambon)
</t>
    </r>
    <r>
      <rPr>
        <b/>
        <sz val="12"/>
        <rFont val="Verdana"/>
        <family val="2"/>
      </rPr>
      <t>3.</t>
    </r>
    <r>
      <rPr>
        <sz val="12"/>
        <rFont val="Verdana"/>
        <family val="2"/>
      </rPr>
      <t xml:space="preserve"> </t>
    </r>
    <r>
      <rPr>
        <b/>
        <sz val="12"/>
        <rFont val="Verdana"/>
        <family val="2"/>
      </rPr>
      <t>Des colis mixtes de chipolatas et merguez</t>
    </r>
    <r>
      <rPr>
        <sz val="12"/>
        <rFont val="Verdana"/>
        <family val="2"/>
      </rPr>
      <t xml:space="preserve"> (24 € le colis de 2 kg)
Les produits seront livrés dans des sacs congélation.
</t>
    </r>
    <r>
      <rPr>
        <b/>
        <sz val="12"/>
        <rFont val="Verdana"/>
        <family val="2"/>
      </rPr>
      <t>Alexandre Teyssier</t>
    </r>
    <r>
      <rPr>
        <sz val="12"/>
        <rFont val="Verdana"/>
        <family val="2"/>
      </rPr>
      <t xml:space="preserve">
Lieu dit Pérusel
42660 ST GENEST MALIFAUX
06 73 17 31 34 / 06 89 61 94 21
alexandre.teyssier@orange.fr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</si>
  <si>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t>Petit panier
8€</t>
  </si>
  <si>
    <t>Grand panier
13€</t>
  </si>
  <si>
    <t>Faisselles
5,50 € les 4</t>
  </si>
  <si>
    <t>Fromages frais
5,60 € les 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</si>
</sst>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_ * #,##0.00_ \ [$€-1]_ ;_ * \-#,##0.00\ \ [$€-1]_ ;_ * &quot;-&quot;??_ \ [$€-1]_ ;_ @_ "/>
    <numFmt numFmtId="165" formatCode="0#&quot; &quot;##&quot; &quot;##&quot; &quot;##&quot; &quot;##"/>
    <numFmt numFmtId="166" formatCode="#,##0.00\ &quot;€&quot;"/>
    <numFmt numFmtId="167" formatCode="#,##0\ &quot;€&quot;"/>
    <numFmt numFmtId="168" formatCode="#,##0.00\ [$€-1];\-#,##0.00\ [$€-1]"/>
    <numFmt numFmtId="169" formatCode="_-* #,##0.00\ [$€-1]_-;\-* #,##0.00\ [$€-1]_-;_-* &quot;-&quot;??\ [$€-1]_-;_-@_-"/>
    <numFmt numFmtId="170" formatCode="_-* #,##0\ &quot;€&quot;_-;\-* #,##0\ &quot;€&quot;_-;_-* &quot;-&quot;??\ &quot;€&quot;_-;_-@_-"/>
    <numFmt numFmtId="171" formatCode="_ * #,##0_ \ [$€-1]_ ;_ * \-#,##0\ \ [$€-1]_ ;_ * &quot;-&quot;??_ \ [$€-1]_ ;_ @_ "/>
    <numFmt numFmtId="172" formatCode="[$-40C]d\ mmmm\ yyyy;@"/>
    <numFmt numFmtId="173" formatCode="[$-F800]dddd\,\ mmmm\ dd\,\ yyyy"/>
    <numFmt numFmtId="174" formatCode="d\ mmm\ yy"/>
    <numFmt numFmtId="175" formatCode="#,##0.0&quot; €&quot;"/>
    <numFmt numFmtId="176" formatCode="#,##0\ [$€-40C];[Red]\-#,##0\ [$€-40C]"/>
    <numFmt numFmtId="177" formatCode="General;General"/>
    <numFmt numFmtId="178" formatCode="#,##0.00&quot; €&quot;"/>
    <numFmt numFmtId="179" formatCode="0#\ ##\ ##\ ##\ ##"/>
    <numFmt numFmtId="180" formatCode="[$-40C]d\-mmm;@"/>
  </numFmts>
  <fonts count="68" x14ac:knownFonts="1">
    <font>
      <sz val="10"/>
      <name val="Verdana"/>
    </font>
    <font>
      <b/>
      <sz val="10"/>
      <name val="Verdana"/>
    </font>
    <font>
      <sz val="10"/>
      <name val="Verdana"/>
    </font>
    <font>
      <b/>
      <sz val="10"/>
      <name val="Verdana"/>
    </font>
    <font>
      <sz val="8"/>
      <name val="Verdana"/>
    </font>
    <font>
      <sz val="12"/>
      <name val="Verdana"/>
      <family val="2"/>
    </font>
    <font>
      <b/>
      <i/>
      <sz val="12"/>
      <name val="Verdana"/>
      <family val="2"/>
    </font>
    <font>
      <sz val="10"/>
      <name val="Verdana"/>
    </font>
    <font>
      <b/>
      <sz val="10"/>
      <name val="Verdana"/>
    </font>
    <font>
      <b/>
      <i/>
      <sz val="10"/>
      <name val="Verdana"/>
    </font>
    <font>
      <sz val="10"/>
      <color indexed="10"/>
      <name val="Verdana"/>
      <family val="2"/>
    </font>
    <font>
      <b/>
      <u/>
      <sz val="10"/>
      <color indexed="10"/>
      <name val="Verdana"/>
      <family val="2"/>
    </font>
    <font>
      <b/>
      <sz val="10"/>
      <color indexed="10"/>
      <name val="Verdana"/>
      <family val="2"/>
    </font>
    <font>
      <b/>
      <sz val="10"/>
      <color indexed="8"/>
      <name val="Verdana"/>
      <family val="2"/>
    </font>
    <font>
      <b/>
      <i/>
      <sz val="10"/>
      <color indexed="8"/>
      <name val="Verdana"/>
      <family val="2"/>
    </font>
    <font>
      <sz val="10"/>
      <color indexed="8"/>
      <name val="Verdana"/>
      <family val="2"/>
    </font>
    <font>
      <b/>
      <sz val="12"/>
      <name val="Verdana"/>
      <family val="2"/>
    </font>
    <font>
      <b/>
      <u/>
      <sz val="12"/>
      <color indexed="10"/>
      <name val="Verdana"/>
      <family val="2"/>
    </font>
    <font>
      <b/>
      <sz val="12"/>
      <color indexed="8"/>
      <name val="Verdana"/>
      <family val="2"/>
    </font>
    <font>
      <b/>
      <i/>
      <sz val="12"/>
      <color indexed="8"/>
      <name val="Verdana"/>
      <family val="2"/>
    </font>
    <font>
      <b/>
      <u/>
      <sz val="12"/>
      <name val="Verdana"/>
      <family val="2"/>
    </font>
    <font>
      <i/>
      <sz val="12"/>
      <color indexed="8"/>
      <name val="Verdana"/>
      <family val="2"/>
    </font>
    <font>
      <sz val="12"/>
      <color indexed="8"/>
      <name val="Verdana"/>
      <family val="2"/>
    </font>
    <font>
      <b/>
      <sz val="12"/>
      <color indexed="10"/>
      <name val="Verdana"/>
      <family val="2"/>
    </font>
    <font>
      <sz val="12"/>
      <color indexed="10"/>
      <name val="Verdana"/>
      <family val="2"/>
    </font>
    <font>
      <u/>
      <sz val="10"/>
      <color indexed="12"/>
      <name val="Verdana"/>
      <family val="2"/>
    </font>
    <font>
      <u/>
      <sz val="10"/>
      <name val="Verdana"/>
      <family val="2"/>
    </font>
    <font>
      <i/>
      <sz val="8"/>
      <name val="Verdana"/>
      <family val="2"/>
    </font>
    <font>
      <sz val="10"/>
      <color indexed="9"/>
      <name val="Verdana"/>
      <family val="2"/>
    </font>
    <font>
      <b/>
      <sz val="12"/>
      <name val="Verdana"/>
      <family val="2"/>
    </font>
    <font>
      <sz val="10"/>
      <name val="Verdana"/>
    </font>
    <font>
      <u/>
      <sz val="10"/>
      <color indexed="12"/>
      <name val="Verdana"/>
      <family val="2"/>
    </font>
    <font>
      <b/>
      <sz val="12"/>
      <color indexed="10"/>
      <name val="Verdana"/>
      <family val="2"/>
    </font>
    <font>
      <sz val="11"/>
      <name val="Verdana"/>
      <family val="2"/>
    </font>
    <font>
      <b/>
      <sz val="11"/>
      <name val="Verdana"/>
      <family val="2"/>
    </font>
    <font>
      <b/>
      <sz val="10"/>
      <name val="Verdana"/>
    </font>
    <font>
      <sz val="10"/>
      <name val="Verdana"/>
    </font>
    <font>
      <sz val="10"/>
      <name val="Arial"/>
      <family val="2"/>
    </font>
    <font>
      <u/>
      <sz val="10"/>
      <color indexed="12"/>
      <name val="Arial"/>
      <family val="2"/>
    </font>
    <font>
      <i/>
      <sz val="10"/>
      <name val="Verdana"/>
    </font>
    <font>
      <sz val="10"/>
      <name val="Verdana"/>
    </font>
    <font>
      <sz val="10"/>
      <name val="Verdana"/>
    </font>
    <font>
      <b/>
      <sz val="10"/>
      <name val="Verdana"/>
    </font>
    <font>
      <u/>
      <sz val="10"/>
      <color theme="11"/>
      <name val="Verdana"/>
    </font>
    <font>
      <b/>
      <sz val="13"/>
      <name val="Arial"/>
      <family val="2"/>
    </font>
    <font>
      <b/>
      <u/>
      <sz val="14"/>
      <name val="Arial"/>
      <family val="2"/>
    </font>
    <font>
      <b/>
      <sz val="12"/>
      <name val="Arial"/>
      <family val="2"/>
    </font>
    <font>
      <sz val="12"/>
      <name val="Arial"/>
      <family val="2"/>
    </font>
    <font>
      <b/>
      <sz val="12"/>
      <name val="Tahoma"/>
      <family val="2"/>
    </font>
    <font>
      <sz val="12"/>
      <name val="Tahoma"/>
      <family val="2"/>
    </font>
    <font>
      <b/>
      <u/>
      <sz val="12"/>
      <name val="Tahoma"/>
      <family val="2"/>
    </font>
    <font>
      <b/>
      <i/>
      <sz val="8"/>
      <color indexed="8"/>
      <name val="Tahoma"/>
      <family val="2"/>
    </font>
    <font>
      <b/>
      <i/>
      <sz val="12"/>
      <color indexed="8"/>
      <name val="Tahoma"/>
      <family val="2"/>
    </font>
    <font>
      <i/>
      <sz val="12"/>
      <color indexed="8"/>
      <name val="Tahoma"/>
      <family val="2"/>
    </font>
    <font>
      <sz val="28"/>
      <name val="Arial"/>
      <family val="2"/>
    </font>
    <font>
      <b/>
      <sz val="28"/>
      <name val="Arial"/>
      <family val="2"/>
    </font>
    <font>
      <b/>
      <sz val="9"/>
      <name val="Arial"/>
      <family val="2"/>
    </font>
    <font>
      <sz val="9"/>
      <name val="Arial"/>
      <family val="2"/>
    </font>
    <font>
      <b/>
      <sz val="10"/>
      <name val="Arial"/>
      <family val="2"/>
    </font>
    <font>
      <b/>
      <sz val="8"/>
      <name val="Arial"/>
      <family val="2"/>
    </font>
    <font>
      <sz val="6"/>
      <name val="Arial"/>
      <family val="2"/>
    </font>
    <font>
      <sz val="8"/>
      <name val="Arial"/>
      <family val="2"/>
    </font>
    <font>
      <sz val="7"/>
      <name val="Arial"/>
      <family val="2"/>
    </font>
    <font>
      <b/>
      <sz val="13"/>
      <color rgb="FFFF0000"/>
      <name val="Arial"/>
    </font>
    <font>
      <b/>
      <u/>
      <sz val="12"/>
      <color rgb="FFFF0000"/>
      <name val="Verdana"/>
    </font>
    <font>
      <b/>
      <sz val="12"/>
      <color rgb="FFFF0000"/>
      <name val="Verdana"/>
    </font>
    <font>
      <sz val="10"/>
      <name val="Verdana"/>
      <family val="2"/>
    </font>
    <font>
      <sz val="11"/>
      <color indexed="8"/>
      <name val="Verdana"/>
    </font>
  </fonts>
  <fills count="18">
    <fill>
      <patternFill patternType="none"/>
    </fill>
    <fill>
      <patternFill patternType="gray125"/>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3"/>
        <bgColor indexed="64"/>
      </patternFill>
    </fill>
    <fill>
      <patternFill patternType="solid">
        <fgColor theme="0" tint="-0.249977111117893"/>
        <bgColor indexed="64"/>
      </patternFill>
    </fill>
    <fill>
      <patternFill patternType="solid">
        <fgColor rgb="FF9966FF"/>
        <bgColor indexed="64"/>
      </patternFill>
    </fill>
    <fill>
      <patternFill patternType="solid">
        <fgColor indexed="8"/>
        <bgColor indexed="58"/>
      </patternFill>
    </fill>
    <fill>
      <patternFill patternType="solid">
        <fgColor indexed="13"/>
        <bgColor indexed="34"/>
      </patternFill>
    </fill>
    <fill>
      <patternFill patternType="solid">
        <fgColor theme="5" tint="0.79998168889431442"/>
        <bgColor indexed="26"/>
      </patternFill>
    </fill>
    <fill>
      <patternFill patternType="solid">
        <fgColor theme="3" tint="0.79998168889431442"/>
        <bgColor indexed="64"/>
      </patternFill>
    </fill>
    <fill>
      <patternFill patternType="solid">
        <fgColor theme="3" tint="0.79998168889431442"/>
        <bgColor indexed="44"/>
      </patternFill>
    </fill>
    <fill>
      <patternFill patternType="solid">
        <fgColor theme="0" tint="-0.499984740745262"/>
        <bgColor indexed="64"/>
      </patternFill>
    </fill>
    <fill>
      <patternFill patternType="solid">
        <fgColor theme="0" tint="-0.34998626667073579"/>
        <bgColor indexed="26"/>
      </patternFill>
    </fill>
  </fills>
  <borders count="143">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indexed="8"/>
      </left>
      <right style="thin">
        <color indexed="8"/>
      </right>
      <top style="thin">
        <color indexed="8"/>
      </top>
      <bottom/>
      <diagonal/>
    </border>
    <border>
      <left style="medium">
        <color auto="1"/>
      </left>
      <right style="thin">
        <color indexed="8"/>
      </right>
      <top style="medium">
        <color auto="1"/>
      </top>
      <bottom style="thin">
        <color indexed="8"/>
      </bottom>
      <diagonal/>
    </border>
    <border>
      <left/>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top style="medium">
        <color auto="1"/>
      </top>
      <bottom style="thin">
        <color indexed="8"/>
      </bottom>
      <diagonal/>
    </border>
    <border>
      <left style="medium">
        <color auto="1"/>
      </left>
      <right style="thin">
        <color indexed="8"/>
      </right>
      <top/>
      <bottom/>
      <diagonal/>
    </border>
    <border>
      <left style="hair">
        <color indexed="8"/>
      </left>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8"/>
      </left>
      <right style="hair">
        <color indexed="8"/>
      </right>
      <top/>
      <bottom/>
      <diagonal/>
    </border>
    <border>
      <left style="thin">
        <color indexed="8"/>
      </left>
      <right style="medium">
        <color auto="1"/>
      </right>
      <top/>
      <bottom style="thin">
        <color indexed="8"/>
      </bottom>
      <diagonal/>
    </border>
    <border>
      <left style="medium">
        <color auto="1"/>
      </left>
      <right style="thin">
        <color indexed="8"/>
      </right>
      <top/>
      <bottom style="thin">
        <color indexed="8"/>
      </bottom>
      <diagonal/>
    </border>
    <border>
      <left/>
      <right/>
      <top/>
      <bottom style="thin">
        <color indexed="8"/>
      </bottom>
      <diagonal/>
    </border>
    <border>
      <left style="hair">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style="hair">
        <color indexed="8"/>
      </right>
      <top/>
      <bottom style="hair">
        <color indexed="8"/>
      </bottom>
      <diagonal/>
    </border>
    <border>
      <left style="thin">
        <color indexed="8"/>
      </left>
      <right style="thin">
        <color indexed="8"/>
      </right>
      <top style="thin">
        <color indexed="8"/>
      </top>
      <bottom style="thin">
        <color indexed="8"/>
      </bottom>
      <diagonal/>
    </border>
    <border>
      <left/>
      <right style="medium">
        <color auto="1"/>
      </right>
      <top/>
      <bottom/>
      <diagonal/>
    </border>
    <border>
      <left style="medium">
        <color auto="1"/>
      </left>
      <right style="thin">
        <color indexed="8"/>
      </right>
      <top style="thin">
        <color indexed="8"/>
      </top>
      <bottom style="thin">
        <color auto="1"/>
      </bottom>
      <diagonal/>
    </border>
    <border>
      <left style="medium">
        <color indexed="8"/>
      </left>
      <right style="hair">
        <color indexed="8"/>
      </right>
      <top style="hair">
        <color indexed="8"/>
      </top>
      <bottom style="hair">
        <color indexed="8"/>
      </bottom>
      <diagonal/>
    </border>
    <border diagonalUp="1" diagonalDown="1">
      <left style="thin">
        <color indexed="8"/>
      </left>
      <right style="medium">
        <color auto="1"/>
      </right>
      <top style="thin">
        <color indexed="8"/>
      </top>
      <bottom style="thin">
        <color indexed="8"/>
      </bottom>
      <diagonal style="hair">
        <color indexed="8"/>
      </diagonal>
    </border>
    <border>
      <left style="thin">
        <color indexed="8"/>
      </left>
      <right style="medium">
        <color indexed="8"/>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thin">
        <color indexed="8"/>
      </bottom>
      <diagonal/>
    </border>
    <border>
      <left style="medium">
        <color auto="1"/>
      </left>
      <right style="thin">
        <color indexed="8"/>
      </right>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8"/>
      </left>
      <right/>
      <top/>
      <bottom style="medium">
        <color indexed="8"/>
      </bottom>
      <diagonal/>
    </border>
    <border>
      <left style="medium">
        <color indexed="8"/>
      </left>
      <right style="thin">
        <color indexed="8"/>
      </right>
      <top style="medium">
        <color auto="1"/>
      </top>
      <bottom style="medium">
        <color indexed="8"/>
      </bottom>
      <diagonal/>
    </border>
    <border>
      <left style="thin">
        <color indexed="8"/>
      </left>
      <right style="medium">
        <color indexed="8"/>
      </right>
      <top style="medium">
        <color auto="1"/>
      </top>
      <bottom style="medium">
        <color indexed="8"/>
      </bottom>
      <diagonal/>
    </border>
    <border>
      <left/>
      <right/>
      <top style="thin">
        <color indexed="8"/>
      </top>
      <bottom/>
      <diagonal/>
    </border>
    <border>
      <left/>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hair">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bottom style="hair">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top style="hair">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hair">
        <color auto="1"/>
      </top>
      <bottom style="thin">
        <color auto="1"/>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indexed="8"/>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thin">
        <color indexed="8"/>
      </left>
      <right/>
      <top style="thin">
        <color indexed="8"/>
      </top>
      <bottom style="medium">
        <color auto="1"/>
      </bottom>
      <diagonal/>
    </border>
    <border>
      <left/>
      <right/>
      <top style="thin">
        <color indexed="8"/>
      </top>
      <bottom style="medium">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diagonalUp="1" diagonalDown="1">
      <left style="thin">
        <color indexed="8"/>
      </left>
      <right/>
      <top style="thin">
        <color indexed="8"/>
      </top>
      <bottom style="thin">
        <color indexed="8"/>
      </bottom>
      <diagonal style="thin">
        <color indexed="8"/>
      </diagonal>
    </border>
    <border diagonalUp="1" diagonalDown="1">
      <left style="medium">
        <color auto="1"/>
      </left>
      <right style="thin">
        <color indexed="8"/>
      </right>
      <top style="thin">
        <color indexed="8"/>
      </top>
      <bottom style="thin">
        <color indexed="8"/>
      </bottom>
      <diagonal style="thin">
        <color indexed="8"/>
      </diagonal>
    </border>
    <border diagonalUp="1" diagonalDown="1">
      <left style="thin">
        <color indexed="8"/>
      </left>
      <right style="medium">
        <color auto="1"/>
      </right>
      <top style="thin">
        <color indexed="8"/>
      </top>
      <bottom style="thin">
        <color indexed="8"/>
      </bottom>
      <diagonal style="thin">
        <color indexed="8"/>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s>
  <cellStyleXfs count="108">
    <xf numFmtId="0" fontId="0" fillId="0" borderId="0"/>
    <xf numFmtId="0" fontId="25" fillId="0" borderId="0" applyNumberFormat="0" applyFill="0" applyBorder="0" applyAlignment="0" applyProtection="0">
      <alignment vertical="top"/>
      <protection locked="0"/>
    </xf>
    <xf numFmtId="0" fontId="30" fillId="0" borderId="0"/>
    <xf numFmtId="44" fontId="30" fillId="0" borderId="0" applyFont="0" applyFill="0" applyBorder="0" applyAlignment="0" applyProtection="0"/>
    <xf numFmtId="0" fontId="31" fillId="0" borderId="0" applyNumberFormat="0" applyFill="0" applyBorder="0" applyAlignment="0" applyProtection="0">
      <alignment vertical="top"/>
      <protection locked="0"/>
    </xf>
    <xf numFmtId="0" fontId="37" fillId="0" borderId="0"/>
    <xf numFmtId="0" fontId="38" fillId="0" borderId="0" applyNumberFormat="0" applyFill="0" applyBorder="0" applyAlignment="0" applyProtection="0">
      <alignment vertical="top"/>
      <protection locked="0"/>
    </xf>
    <xf numFmtId="0" fontId="40"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6" fillId="0" borderId="0"/>
    <xf numFmtId="44" fontId="6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xf numFmtId="44" fontId="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773">
    <xf numFmtId="0" fontId="0" fillId="0" borderId="0" xfId="0"/>
    <xf numFmtId="0" fontId="5" fillId="0" borderId="0" xfId="0" applyFont="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164" fontId="5" fillId="0" borderId="0" xfId="0" applyNumberFormat="1" applyFont="1" applyAlignment="1" applyProtection="1">
      <alignment horizontal="center" vertical="center"/>
    </xf>
    <xf numFmtId="164" fontId="5" fillId="0" borderId="0" xfId="0" applyNumberFormat="1" applyFont="1" applyBorder="1" applyAlignment="1" applyProtection="1">
      <alignment horizontal="center" vertical="center"/>
    </xf>
    <xf numFmtId="0" fontId="7" fillId="0" borderId="0" xfId="0" applyFont="1" applyAlignment="1" applyProtection="1">
      <alignment vertical="center"/>
    </xf>
    <xf numFmtId="0" fontId="7" fillId="3" borderId="0" xfId="0" applyFont="1" applyFill="1" applyAlignment="1" applyProtection="1">
      <alignment horizontal="left" vertical="center" wrapText="1"/>
    </xf>
    <xf numFmtId="0" fontId="7" fillId="0" borderId="0" xfId="0" applyFont="1" applyAlignment="1" applyProtection="1">
      <alignment horizontal="center" vertical="center"/>
    </xf>
    <xf numFmtId="164" fontId="7" fillId="0" borderId="0" xfId="0" applyNumberFormat="1" applyFont="1" applyAlignment="1" applyProtection="1">
      <alignment horizontal="center" vertical="center"/>
    </xf>
    <xf numFmtId="0" fontId="7" fillId="0" borderId="0" xfId="0" applyFont="1" applyFill="1" applyBorder="1" applyAlignment="1" applyProtection="1">
      <alignment vertical="center"/>
    </xf>
    <xf numFmtId="164" fontId="7" fillId="0" borderId="0" xfId="0" applyNumberFormat="1"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Alignment="1" applyProtection="1">
      <alignment horizontal="left" vertical="center"/>
    </xf>
    <xf numFmtId="0" fontId="7" fillId="3" borderId="0" xfId="0" applyFont="1" applyFill="1" applyAlignment="1" applyProtection="1">
      <alignment vertical="center" wrapText="1"/>
    </xf>
    <xf numFmtId="0" fontId="7" fillId="3" borderId="0" xfId="0" applyFont="1" applyFill="1" applyAlignment="1" applyProtection="1">
      <alignment vertical="center"/>
    </xf>
    <xf numFmtId="0" fontId="10" fillId="0" borderId="0" xfId="0" applyFont="1" applyAlignment="1" applyProtection="1">
      <alignment vertical="center"/>
    </xf>
    <xf numFmtId="16" fontId="7" fillId="0" borderId="31" xfId="0" applyNumberFormat="1" applyFont="1" applyBorder="1" applyAlignment="1" applyProtection="1">
      <alignment horizontal="center" vertical="center"/>
    </xf>
    <xf numFmtId="16" fontId="7" fillId="0" borderId="6" xfId="0" applyNumberFormat="1" applyFont="1" applyBorder="1" applyAlignment="1" applyProtection="1">
      <alignment horizontal="center" vertical="center"/>
    </xf>
    <xf numFmtId="16" fontId="7" fillId="0" borderId="15" xfId="0" applyNumberFormat="1" applyFont="1" applyBorder="1" applyAlignment="1" applyProtection="1">
      <alignment horizontal="center" vertical="center"/>
    </xf>
    <xf numFmtId="16" fontId="7" fillId="0" borderId="6" xfId="0" applyNumberFormat="1" applyFont="1" applyBorder="1" applyAlignment="1" applyProtection="1">
      <alignment horizontal="center" vertical="center" wrapText="1"/>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16" fontId="7" fillId="0" borderId="21" xfId="0" applyNumberFormat="1" applyFont="1" applyBorder="1" applyAlignment="1" applyProtection="1">
      <alignment horizontal="center" vertical="center"/>
    </xf>
    <xf numFmtId="16" fontId="7" fillId="0" borderId="7" xfId="0" applyNumberFormat="1" applyFont="1" applyBorder="1" applyAlignment="1" applyProtection="1">
      <alignment horizontal="center" vertical="center" wrapText="1"/>
    </xf>
    <xf numFmtId="0" fontId="7" fillId="7" borderId="7"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xf>
    <xf numFmtId="0" fontId="14" fillId="0" borderId="0" xfId="0" applyFont="1" applyAlignment="1" applyProtection="1">
      <alignment horizontal="left" vertical="center"/>
    </xf>
    <xf numFmtId="0" fontId="8" fillId="5"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6" fontId="13" fillId="5" borderId="0" xfId="0" applyNumberFormat="1" applyFont="1" applyFill="1" applyAlignment="1" applyProtection="1">
      <alignment horizontal="center" vertical="center"/>
    </xf>
    <xf numFmtId="0" fontId="7"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xf>
    <xf numFmtId="0" fontId="13" fillId="0" borderId="3" xfId="0" applyFont="1" applyBorder="1" applyAlignment="1" applyProtection="1">
      <alignment horizontal="left" vertical="center"/>
    </xf>
    <xf numFmtId="166" fontId="13" fillId="5" borderId="3"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2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0" xfId="0" applyFont="1" applyBorder="1" applyAlignment="1" applyProtection="1">
      <alignment horizontal="left" vertical="center"/>
    </xf>
    <xf numFmtId="0" fontId="15" fillId="0" borderId="0" xfId="0" applyFont="1" applyAlignment="1" applyProtection="1">
      <alignment horizontal="left" vertical="center" wrapText="1"/>
    </xf>
    <xf numFmtId="0" fontId="13" fillId="0" borderId="0" xfId="0" applyFont="1" applyAlignment="1" applyProtection="1">
      <alignment vertical="center"/>
    </xf>
    <xf numFmtId="0" fontId="15" fillId="0" borderId="0" xfId="0" applyFont="1" applyFill="1" applyBorder="1" applyAlignment="1" applyProtection="1">
      <alignment vertical="top" wrapText="1"/>
    </xf>
    <xf numFmtId="0" fontId="15" fillId="0" borderId="0" xfId="0" applyFont="1" applyFill="1" applyBorder="1" applyAlignment="1" applyProtection="1">
      <alignment vertical="top"/>
    </xf>
    <xf numFmtId="0" fontId="10" fillId="0" borderId="0" xfId="0" applyFont="1" applyAlignment="1" applyProtection="1">
      <alignment horizontal="center" vertical="center"/>
    </xf>
    <xf numFmtId="0" fontId="5" fillId="3" borderId="0" xfId="0" applyFont="1" applyFill="1" applyAlignment="1" applyProtection="1">
      <alignment horizontal="center" vertical="top" wrapText="1"/>
    </xf>
    <xf numFmtId="16" fontId="5" fillId="0" borderId="6" xfId="0" applyNumberFormat="1" applyFont="1" applyBorder="1" applyAlignment="1" applyProtection="1">
      <alignment horizontal="center" vertical="center"/>
    </xf>
    <xf numFmtId="0" fontId="5" fillId="3" borderId="0" xfId="0" applyFont="1" applyFill="1" applyAlignment="1" applyProtection="1">
      <alignment vertical="center" wrapText="1"/>
    </xf>
    <xf numFmtId="0" fontId="5" fillId="3" borderId="0" xfId="0" applyFont="1" applyFill="1" applyAlignment="1" applyProtection="1">
      <alignment horizontal="left" vertical="center" wrapText="1"/>
    </xf>
    <xf numFmtId="16" fontId="5" fillId="0" borderId="7" xfId="0" applyNumberFormat="1"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2" xfId="0" applyFont="1" applyBorder="1" applyAlignment="1" applyProtection="1">
      <alignment horizontal="center" vertical="center"/>
    </xf>
    <xf numFmtId="0" fontId="16" fillId="5" borderId="0" xfId="0" applyFont="1" applyFill="1" applyAlignment="1" applyProtection="1">
      <alignment horizontal="center" vertical="center"/>
    </xf>
    <xf numFmtId="0" fontId="16" fillId="0" borderId="0" xfId="0" applyFont="1" applyAlignment="1" applyProtection="1">
      <alignment horizontal="justify" vertical="center"/>
    </xf>
    <xf numFmtId="0" fontId="19" fillId="0" borderId="0" xfId="0" applyFont="1" applyAlignment="1" applyProtection="1">
      <alignment horizontal="left" vertical="center"/>
    </xf>
    <xf numFmtId="0" fontId="5" fillId="0" borderId="0"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0" fontId="5" fillId="7" borderId="2"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164" fontId="5" fillId="0" borderId="8" xfId="0" applyNumberFormat="1" applyFont="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9" fillId="0" borderId="0" xfId="0" applyFont="1" applyAlignment="1" applyProtection="1">
      <alignment vertical="center"/>
    </xf>
    <xf numFmtId="0" fontId="5" fillId="0" borderId="0" xfId="0" applyFont="1" applyFill="1" applyBorder="1" applyAlignment="1" applyProtection="1">
      <alignment vertical="center"/>
    </xf>
    <xf numFmtId="0" fontId="21" fillId="0" borderId="0" xfId="0" applyFont="1" applyAlignment="1" applyProtection="1">
      <alignment vertical="center"/>
    </xf>
    <xf numFmtId="0" fontId="5" fillId="0" borderId="0" xfId="0" applyNumberFormat="1" applyFont="1" applyAlignment="1" applyProtection="1">
      <alignment vertical="center"/>
    </xf>
    <xf numFmtId="0" fontId="5" fillId="0" borderId="0" xfId="0" applyFont="1" applyAlignment="1" applyProtection="1">
      <alignment horizontal="right" vertical="center"/>
    </xf>
    <xf numFmtId="0" fontId="22" fillId="0" borderId="0" xfId="0" applyFont="1" applyAlignment="1" applyProtection="1">
      <alignment vertical="center"/>
    </xf>
    <xf numFmtId="0" fontId="18" fillId="0" borderId="3" xfId="0" applyFont="1" applyBorder="1" applyAlignment="1" applyProtection="1">
      <alignment horizontal="left" vertical="center"/>
    </xf>
    <xf numFmtId="166" fontId="18" fillId="5" borderId="3" xfId="0" applyNumberFormat="1" applyFont="1" applyFill="1" applyBorder="1" applyAlignment="1" applyProtection="1">
      <alignment horizontal="left" vertical="center"/>
    </xf>
    <xf numFmtId="0" fontId="18" fillId="0" borderId="0" xfId="0" applyFont="1" applyAlignment="1" applyProtection="1">
      <alignment horizontal="left" vertical="center"/>
    </xf>
    <xf numFmtId="0" fontId="18" fillId="0" borderId="24" xfId="0" applyFont="1" applyBorder="1" applyAlignment="1" applyProtection="1">
      <alignment horizontal="left" vertical="center"/>
    </xf>
    <xf numFmtId="0" fontId="18" fillId="0" borderId="0" xfId="0" applyFont="1" applyBorder="1" applyAlignment="1" applyProtection="1">
      <alignment horizontal="left" vertical="center"/>
    </xf>
    <xf numFmtId="0" fontId="22" fillId="7" borderId="27" xfId="0" applyFont="1" applyFill="1" applyBorder="1" applyAlignment="1" applyProtection="1">
      <alignment vertical="top"/>
      <protection locked="0"/>
    </xf>
    <xf numFmtId="0" fontId="22" fillId="7" borderId="0" xfId="0" applyFont="1" applyFill="1" applyBorder="1" applyAlignment="1" applyProtection="1">
      <alignment vertical="top"/>
      <protection locked="0"/>
    </xf>
    <xf numFmtId="0" fontId="22" fillId="7" borderId="28" xfId="0" applyFont="1" applyFill="1" applyBorder="1" applyAlignment="1" applyProtection="1">
      <alignment vertical="top"/>
      <protection locked="0"/>
    </xf>
    <xf numFmtId="0" fontId="5" fillId="3" borderId="0" xfId="0" applyFont="1" applyFill="1" applyAlignment="1" applyProtection="1">
      <alignment vertical="center"/>
    </xf>
    <xf numFmtId="0" fontId="22" fillId="0" borderId="0" xfId="0" applyFont="1" applyFill="1" applyBorder="1" applyAlignment="1" applyProtection="1">
      <alignment vertical="top"/>
    </xf>
    <xf numFmtId="0" fontId="22" fillId="7" borderId="29" xfId="0" applyFont="1" applyFill="1" applyBorder="1" applyAlignment="1" applyProtection="1">
      <alignment vertical="top"/>
      <protection locked="0"/>
    </xf>
    <xf numFmtId="0" fontId="22" fillId="7" borderId="20" xfId="0" applyFont="1" applyFill="1" applyBorder="1" applyAlignment="1" applyProtection="1">
      <alignment vertical="top"/>
      <protection locked="0"/>
    </xf>
    <xf numFmtId="0" fontId="22" fillId="7" borderId="30" xfId="0" applyFont="1" applyFill="1" applyBorder="1" applyAlignment="1" applyProtection="1">
      <alignment vertical="top"/>
      <protection locked="0"/>
    </xf>
    <xf numFmtId="0" fontId="5" fillId="3" borderId="0" xfId="0" applyFont="1" applyFill="1" applyAlignment="1" applyProtection="1">
      <alignment horizontal="left" vertical="top" wrapText="1"/>
    </xf>
    <xf numFmtId="16" fontId="16" fillId="0" borderId="31" xfId="0" applyNumberFormat="1" applyFont="1" applyBorder="1" applyAlignment="1" applyProtection="1">
      <alignment horizontal="center" vertical="center"/>
    </xf>
    <xf numFmtId="0" fontId="20" fillId="0" borderId="0" xfId="0" applyFont="1" applyAlignment="1" applyProtection="1">
      <alignment vertical="center"/>
    </xf>
    <xf numFmtId="167" fontId="16" fillId="4" borderId="3" xfId="0" applyNumberFormat="1" applyFont="1" applyFill="1" applyBorder="1" applyAlignment="1" applyProtection="1">
      <alignment horizontal="center" vertical="center"/>
    </xf>
    <xf numFmtId="166" fontId="16" fillId="4" borderId="3" xfId="0" applyNumberFormat="1" applyFont="1" applyFill="1" applyBorder="1" applyAlignment="1" applyProtection="1">
      <alignment horizontal="center" vertical="center"/>
    </xf>
    <xf numFmtId="0" fontId="16" fillId="7" borderId="0" xfId="0" applyFont="1" applyFill="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xf>
    <xf numFmtId="0" fontId="5" fillId="7" borderId="6" xfId="0" applyNumberFormat="1" applyFont="1" applyFill="1" applyBorder="1" applyAlignment="1" applyProtection="1">
      <alignment horizontal="center" vertical="center"/>
      <protection locked="0"/>
    </xf>
    <xf numFmtId="0" fontId="5" fillId="7" borderId="6" xfId="0" applyNumberFormat="1" applyFont="1" applyFill="1" applyBorder="1" applyAlignment="1" applyProtection="1">
      <alignment horizontal="center" vertical="center" wrapText="1"/>
      <protection locked="0"/>
    </xf>
    <xf numFmtId="0" fontId="5" fillId="7" borderId="3" xfId="0" applyNumberFormat="1" applyFont="1" applyFill="1" applyBorder="1" applyAlignment="1" applyProtection="1">
      <alignment horizontal="center" vertical="center"/>
      <protection locked="0"/>
    </xf>
    <xf numFmtId="0" fontId="5" fillId="7" borderId="3" xfId="0" applyNumberFormat="1" applyFont="1" applyFill="1" applyBorder="1" applyAlignment="1" applyProtection="1">
      <alignment horizontal="center" vertical="center" wrapText="1"/>
      <protection locked="0"/>
    </xf>
    <xf numFmtId="0" fontId="20" fillId="0" borderId="0" xfId="0" applyFont="1" applyBorder="1" applyAlignment="1" applyProtection="1">
      <alignment horizontal="center" vertical="center" wrapText="1"/>
    </xf>
    <xf numFmtId="166" fontId="16" fillId="5" borderId="3" xfId="0" applyNumberFormat="1" applyFont="1" applyFill="1" applyBorder="1" applyAlignment="1" applyProtection="1">
      <alignment horizontal="center" vertical="center"/>
    </xf>
    <xf numFmtId="0" fontId="22" fillId="0" borderId="0" xfId="0" applyFont="1" applyAlignment="1" applyProtection="1">
      <alignment vertical="center" wrapText="1"/>
    </xf>
    <xf numFmtId="0" fontId="5" fillId="3" borderId="0" xfId="0" applyFont="1" applyFill="1" applyAlignment="1" applyProtection="1">
      <alignment horizontal="left" vertical="center"/>
    </xf>
    <xf numFmtId="16" fontId="5" fillId="0" borderId="31" xfId="0" applyNumberFormat="1" applyFont="1" applyBorder="1" applyAlignment="1" applyProtection="1">
      <alignment horizontal="center" vertical="center"/>
    </xf>
    <xf numFmtId="16" fontId="5" fillId="0" borderId="15"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2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1"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protection locked="0"/>
    </xf>
    <xf numFmtId="0" fontId="5" fillId="7" borderId="6"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66" fontId="18" fillId="5" borderId="0" xfId="0" applyNumberFormat="1"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16" fillId="7" borderId="3" xfId="0" applyFont="1" applyFill="1" applyBorder="1" applyAlignment="1" applyProtection="1">
      <alignment horizontal="center" vertical="center" wrapText="1"/>
      <protection locked="0"/>
    </xf>
    <xf numFmtId="166" fontId="18" fillId="5" borderId="3" xfId="0" applyNumberFormat="1" applyFont="1" applyFill="1" applyBorder="1" applyAlignment="1" applyProtection="1">
      <alignment horizontal="center" vertical="center"/>
    </xf>
    <xf numFmtId="0" fontId="18" fillId="0" borderId="20" xfId="0" applyFont="1" applyBorder="1" applyAlignment="1" applyProtection="1">
      <alignment horizontal="left" vertical="center"/>
    </xf>
    <xf numFmtId="0" fontId="18" fillId="0" borderId="0" xfId="0" applyFont="1" applyAlignment="1" applyProtection="1">
      <alignment vertical="center"/>
    </xf>
    <xf numFmtId="0" fontId="22" fillId="0" borderId="0" xfId="0" applyFont="1" applyFill="1" applyBorder="1" applyAlignment="1" applyProtection="1">
      <alignment vertical="top" wrapText="1"/>
    </xf>
    <xf numFmtId="0" fontId="24" fillId="0" borderId="0" xfId="0" applyFont="1" applyAlignment="1" applyProtection="1">
      <alignment horizontal="center" vertical="center"/>
    </xf>
    <xf numFmtId="0" fontId="24" fillId="0" borderId="0" xfId="0" applyFont="1" applyAlignment="1" applyProtection="1">
      <alignment vertical="center"/>
    </xf>
    <xf numFmtId="0" fontId="5" fillId="7" borderId="7" xfId="0" applyFont="1" applyFill="1" applyBorder="1" applyAlignment="1" applyProtection="1">
      <alignment horizontal="center" vertical="center"/>
      <protection locked="0"/>
    </xf>
    <xf numFmtId="16" fontId="16" fillId="0" borderId="38" xfId="0" applyNumberFormat="1" applyFont="1" applyBorder="1" applyAlignment="1" applyProtection="1">
      <alignment horizontal="center" vertical="center"/>
    </xf>
    <xf numFmtId="16" fontId="16" fillId="0" borderId="39" xfId="0" applyNumberFormat="1" applyFont="1" applyBorder="1" applyAlignment="1" applyProtection="1">
      <alignment horizontal="center" vertical="center"/>
    </xf>
    <xf numFmtId="16" fontId="16" fillId="0" borderId="39" xfId="0" applyNumberFormat="1" applyFont="1" applyBorder="1" applyAlignment="1" applyProtection="1">
      <alignment horizontal="center" vertical="center" wrapText="1"/>
    </xf>
    <xf numFmtId="0" fontId="28" fillId="0" borderId="0" xfId="0" applyFont="1" applyAlignment="1" applyProtection="1">
      <alignment vertical="center"/>
    </xf>
    <xf numFmtId="0" fontId="5" fillId="3" borderId="0" xfId="2" applyFont="1" applyFill="1" applyAlignment="1" applyProtection="1">
      <alignment horizontal="left" vertical="top" wrapText="1"/>
    </xf>
    <xf numFmtId="0" fontId="5" fillId="0" borderId="0" xfId="2" applyFont="1" applyAlignment="1" applyProtection="1">
      <alignment vertical="center"/>
    </xf>
    <xf numFmtId="164" fontId="5" fillId="0" borderId="0" xfId="2" applyNumberFormat="1" applyFont="1" applyAlignment="1" applyProtection="1">
      <alignment horizontal="center" vertical="center"/>
    </xf>
    <xf numFmtId="0" fontId="5" fillId="3" borderId="0" xfId="2" applyFont="1" applyFill="1" applyAlignment="1" applyProtection="1">
      <alignment horizontal="left" vertical="center" wrapText="1"/>
    </xf>
    <xf numFmtId="0" fontId="6" fillId="0" borderId="0" xfId="2" applyFont="1" applyAlignment="1" applyProtection="1">
      <alignment horizontal="center" vertical="center"/>
    </xf>
    <xf numFmtId="0" fontId="29" fillId="9" borderId="11" xfId="2" applyFont="1" applyFill="1" applyBorder="1" applyAlignment="1" applyProtection="1">
      <alignment horizontal="center" vertical="center"/>
    </xf>
    <xf numFmtId="0" fontId="29" fillId="9" borderId="12" xfId="2" applyFont="1" applyFill="1" applyBorder="1" applyAlignment="1" applyProtection="1">
      <alignment horizontal="center" vertical="center"/>
    </xf>
    <xf numFmtId="0" fontId="29" fillId="9" borderId="16" xfId="2" applyFont="1" applyFill="1" applyBorder="1" applyAlignment="1" applyProtection="1">
      <alignment horizontal="center" vertical="center"/>
    </xf>
    <xf numFmtId="16" fontId="29" fillId="9" borderId="31" xfId="2" applyNumberFormat="1" applyFont="1" applyFill="1" applyBorder="1" applyAlignment="1" applyProtection="1">
      <alignment horizontal="center" vertical="center"/>
    </xf>
    <xf numFmtId="16" fontId="29" fillId="9" borderId="40" xfId="2" applyNumberFormat="1" applyFont="1" applyFill="1" applyBorder="1" applyAlignment="1" applyProtection="1">
      <alignment horizontal="center" vertical="center"/>
    </xf>
    <xf numFmtId="0" fontId="5" fillId="7" borderId="10" xfId="2" applyNumberFormat="1" applyFont="1" applyFill="1" applyBorder="1" applyAlignment="1" applyProtection="1">
      <alignment horizontal="center" vertical="center"/>
      <protection locked="0"/>
    </xf>
    <xf numFmtId="0" fontId="6" fillId="0" borderId="0" xfId="2" applyFont="1" applyBorder="1" applyAlignment="1" applyProtection="1">
      <alignment horizontal="center" vertical="center" wrapText="1"/>
    </xf>
    <xf numFmtId="0" fontId="5" fillId="0" borderId="0" xfId="2" applyFont="1" applyAlignment="1" applyProtection="1">
      <alignment horizontal="center" vertical="center"/>
    </xf>
    <xf numFmtId="164" fontId="5" fillId="0" borderId="2" xfId="2" applyNumberFormat="1" applyFont="1" applyBorder="1" applyAlignment="1" applyProtection="1">
      <alignment horizontal="left" vertical="center"/>
    </xf>
    <xf numFmtId="0" fontId="5" fillId="7" borderId="4" xfId="2" applyNumberFormat="1" applyFont="1" applyFill="1" applyBorder="1" applyAlignment="1" applyProtection="1">
      <alignment horizontal="center" vertical="center"/>
      <protection locked="0"/>
    </xf>
    <xf numFmtId="164" fontId="5" fillId="0" borderId="0" xfId="2" applyNumberFormat="1" applyFont="1" applyBorder="1" applyAlignment="1" applyProtection="1">
      <alignment horizontal="center" vertical="center"/>
    </xf>
    <xf numFmtId="0" fontId="23" fillId="0" borderId="0" xfId="2" applyFont="1" applyBorder="1" applyAlignment="1" applyProtection="1">
      <alignment vertical="center" wrapText="1"/>
    </xf>
    <xf numFmtId="0" fontId="18" fillId="0" borderId="0" xfId="2" applyFont="1" applyAlignment="1" applyProtection="1">
      <alignment vertical="center"/>
    </xf>
    <xf numFmtId="14" fontId="29" fillId="0" borderId="0" xfId="2" applyNumberFormat="1" applyFont="1" applyAlignment="1" applyProtection="1">
      <alignment vertical="center"/>
    </xf>
    <xf numFmtId="0" fontId="5" fillId="0" borderId="0" xfId="2" applyFont="1" applyAlignment="1" applyProtection="1">
      <alignment horizontal="left" vertical="center"/>
    </xf>
    <xf numFmtId="0" fontId="5" fillId="0" borderId="0" xfId="2" applyFont="1" applyFill="1" applyBorder="1" applyAlignment="1" applyProtection="1">
      <alignment vertical="center"/>
    </xf>
    <xf numFmtId="0" fontId="21" fillId="0" borderId="0" xfId="2" applyFont="1" applyAlignment="1" applyProtection="1">
      <alignment vertical="center"/>
    </xf>
    <xf numFmtId="0" fontId="5" fillId="0" borderId="0" xfId="2" applyFont="1" applyAlignment="1" applyProtection="1">
      <alignment horizontal="right" vertical="center"/>
    </xf>
    <xf numFmtId="0" fontId="22" fillId="0" borderId="0" xfId="2" applyFont="1" applyAlignment="1" applyProtection="1">
      <alignment horizontal="left" vertical="center" wrapText="1"/>
    </xf>
    <xf numFmtId="0" fontId="18" fillId="7" borderId="17" xfId="2" applyFont="1" applyFill="1" applyBorder="1" applyAlignment="1" applyProtection="1">
      <alignment vertical="center"/>
      <protection locked="0"/>
    </xf>
    <xf numFmtId="166" fontId="18" fillId="5" borderId="3" xfId="2" applyNumberFormat="1" applyFont="1" applyFill="1" applyBorder="1" applyAlignment="1" applyProtection="1">
      <alignment horizontal="left" vertical="center"/>
    </xf>
    <xf numFmtId="0" fontId="18" fillId="7" borderId="18" xfId="2" applyFont="1" applyFill="1" applyBorder="1" applyAlignment="1" applyProtection="1">
      <alignment vertical="center"/>
      <protection locked="0"/>
    </xf>
    <xf numFmtId="0" fontId="18" fillId="7" borderId="3" xfId="2" applyFont="1" applyFill="1" applyBorder="1" applyAlignment="1" applyProtection="1">
      <alignment vertical="center"/>
      <protection locked="0"/>
    </xf>
    <xf numFmtId="0" fontId="18" fillId="0" borderId="0" xfId="2" applyFont="1" applyAlignment="1" applyProtection="1">
      <alignment horizontal="left" vertical="center"/>
    </xf>
    <xf numFmtId="0" fontId="22" fillId="0" borderId="0" xfId="2" applyFont="1" applyAlignment="1" applyProtection="1">
      <alignment vertical="center"/>
    </xf>
    <xf numFmtId="0" fontId="18" fillId="0" borderId="17" xfId="2" applyFont="1" applyBorder="1" applyAlignment="1" applyProtection="1">
      <alignment vertical="center"/>
    </xf>
    <xf numFmtId="0" fontId="29" fillId="0" borderId="17" xfId="2" applyFont="1" applyBorder="1" applyAlignment="1" applyProtection="1">
      <alignment vertical="center"/>
    </xf>
    <xf numFmtId="0" fontId="29" fillId="0" borderId="3" xfId="2" applyFont="1" applyBorder="1" applyAlignment="1" applyProtection="1">
      <alignment vertical="center"/>
    </xf>
    <xf numFmtId="0" fontId="22" fillId="7" borderId="27" xfId="2" applyFont="1" applyFill="1" applyBorder="1" applyAlignment="1" applyProtection="1">
      <alignment vertical="top"/>
      <protection locked="0"/>
    </xf>
    <xf numFmtId="0" fontId="22" fillId="0" borderId="27" xfId="2" applyFont="1" applyFill="1" applyBorder="1" applyAlignment="1" applyProtection="1">
      <alignment vertical="top"/>
    </xf>
    <xf numFmtId="0" fontId="22" fillId="0" borderId="0" xfId="2" applyFont="1" applyFill="1" applyBorder="1" applyAlignment="1" applyProtection="1">
      <alignment vertical="top"/>
    </xf>
    <xf numFmtId="0" fontId="22" fillId="0" borderId="28" xfId="2" applyFont="1" applyFill="1" applyBorder="1" applyAlignment="1" applyProtection="1">
      <alignment vertical="top"/>
    </xf>
    <xf numFmtId="0" fontId="22" fillId="7" borderId="29" xfId="2" applyFont="1" applyFill="1" applyBorder="1" applyAlignment="1" applyProtection="1">
      <alignment vertical="top"/>
      <protection locked="0"/>
    </xf>
    <xf numFmtId="0" fontId="22" fillId="0" borderId="29" xfId="2" applyFont="1" applyFill="1" applyBorder="1" applyAlignment="1" applyProtection="1">
      <alignment vertical="top"/>
    </xf>
    <xf numFmtId="0" fontId="22" fillId="0" borderId="20" xfId="2" applyFont="1" applyFill="1" applyBorder="1" applyAlignment="1" applyProtection="1">
      <alignment vertical="top"/>
    </xf>
    <xf numFmtId="0" fontId="22" fillId="0" borderId="30" xfId="2" applyFont="1" applyFill="1" applyBorder="1" applyAlignment="1" applyProtection="1">
      <alignment vertical="top"/>
    </xf>
    <xf numFmtId="0" fontId="22" fillId="7" borderId="25" xfId="2" applyFont="1" applyFill="1" applyBorder="1" applyAlignment="1" applyProtection="1">
      <alignment horizontal="center" vertical="top"/>
      <protection locked="0"/>
    </xf>
    <xf numFmtId="0" fontId="32" fillId="0" borderId="0" xfId="2" applyFont="1" applyBorder="1" applyAlignment="1" applyProtection="1">
      <alignment horizontal="left" vertical="center"/>
    </xf>
    <xf numFmtId="165" fontId="29" fillId="0" borderId="0" xfId="2" applyNumberFormat="1" applyFont="1" applyFill="1" applyBorder="1" applyAlignment="1" applyProtection="1">
      <alignment vertical="center"/>
    </xf>
    <xf numFmtId="165" fontId="29" fillId="0" borderId="27" xfId="2" applyNumberFormat="1" applyFont="1" applyFill="1" applyBorder="1" applyAlignment="1" applyProtection="1">
      <alignment vertical="center"/>
    </xf>
    <xf numFmtId="0" fontId="25" fillId="0" borderId="0" xfId="6" applyFont="1" applyAlignment="1" applyProtection="1"/>
    <xf numFmtId="16" fontId="5" fillId="0" borderId="6" xfId="0" applyNumberFormat="1" applyFont="1" applyFill="1" applyBorder="1" applyAlignment="1" applyProtection="1">
      <alignment horizontal="center" vertical="center"/>
    </xf>
    <xf numFmtId="0" fontId="22" fillId="0" borderId="0" xfId="0" applyFont="1" applyAlignment="1" applyProtection="1">
      <alignment horizontal="left" vertical="center" wrapText="1"/>
    </xf>
    <xf numFmtId="0" fontId="5" fillId="3" borderId="0" xfId="2" applyFont="1" applyFill="1" applyAlignment="1" applyProtection="1">
      <alignment vertical="center"/>
    </xf>
    <xf numFmtId="16" fontId="5" fillId="9" borderId="6" xfId="0" applyNumberFormat="1" applyFont="1" applyFill="1" applyBorder="1" applyAlignment="1" applyProtection="1">
      <alignment horizontal="center" vertical="center"/>
    </xf>
    <xf numFmtId="0" fontId="5" fillId="9" borderId="33" xfId="0" applyFont="1" applyFill="1" applyBorder="1" applyAlignment="1" applyProtection="1">
      <alignment horizontal="center" vertical="center"/>
    </xf>
    <xf numFmtId="0" fontId="5" fillId="7" borderId="9" xfId="0" applyNumberFormat="1" applyFont="1" applyFill="1" applyBorder="1" applyAlignment="1" applyProtection="1">
      <alignment horizontal="center" vertical="center"/>
      <protection locked="0"/>
    </xf>
    <xf numFmtId="0" fontId="5" fillId="7" borderId="9" xfId="0" applyNumberFormat="1" applyFont="1" applyFill="1" applyBorder="1" applyAlignment="1" applyProtection="1">
      <alignment horizontal="center" vertical="center" wrapText="1"/>
      <protection locked="0"/>
    </xf>
    <xf numFmtId="0" fontId="13" fillId="0" borderId="0" xfId="0" applyFont="1" applyAlignment="1" applyProtection="1">
      <alignment horizontal="center" vertical="center"/>
    </xf>
    <xf numFmtId="0" fontId="9" fillId="0" borderId="0" xfId="0" applyFont="1" applyAlignment="1" applyProtection="1">
      <alignment horizontal="center" vertical="center"/>
    </xf>
    <xf numFmtId="14" fontId="7" fillId="0" borderId="0" xfId="0" applyNumberFormat="1" applyFont="1" applyAlignment="1" applyProtection="1">
      <alignment horizontal="center" vertical="center"/>
    </xf>
    <xf numFmtId="0" fontId="6" fillId="0" borderId="0" xfId="0" applyFont="1" applyBorder="1" applyAlignment="1" applyProtection="1">
      <alignment horizontal="center" vertical="center" wrapText="1"/>
    </xf>
    <xf numFmtId="0" fontId="18" fillId="0" borderId="0" xfId="0" applyFont="1" applyAlignment="1" applyProtection="1">
      <alignment horizontal="center" vertical="center"/>
    </xf>
    <xf numFmtId="0" fontId="22" fillId="0" borderId="0" xfId="0" applyFont="1" applyAlignment="1" applyProtection="1">
      <alignment horizontal="left" vertical="center"/>
    </xf>
    <xf numFmtId="14" fontId="5" fillId="0" borderId="0" xfId="0" applyNumberFormat="1" applyFont="1" applyAlignment="1" applyProtection="1">
      <alignment horizontal="center" vertical="center"/>
    </xf>
    <xf numFmtId="0" fontId="16" fillId="0" borderId="0" xfId="0" applyFont="1" applyBorder="1" applyAlignment="1" applyProtection="1">
      <alignment horizontal="left" vertical="center" wrapText="1"/>
    </xf>
    <xf numFmtId="0" fontId="6" fillId="0" borderId="0" xfId="0" applyFont="1" applyAlignment="1" applyProtection="1">
      <alignment horizontal="center" vertical="center"/>
    </xf>
    <xf numFmtId="0" fontId="5" fillId="0" borderId="3"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xf>
    <xf numFmtId="0" fontId="18" fillId="0" borderId="3" xfId="2" applyFont="1" applyBorder="1" applyAlignment="1" applyProtection="1">
      <alignment horizontal="left" vertical="center"/>
    </xf>
    <xf numFmtId="0" fontId="18" fillId="0" borderId="0" xfId="2" applyFont="1" applyAlignment="1" applyProtection="1">
      <alignment horizontal="center" vertical="center"/>
    </xf>
    <xf numFmtId="0" fontId="22" fillId="0" borderId="27" xfId="2" applyFont="1" applyFill="1" applyBorder="1" applyAlignment="1" applyProtection="1">
      <alignment horizontal="center" vertical="top" wrapText="1"/>
    </xf>
    <xf numFmtId="0" fontId="22" fillId="0" borderId="0" xfId="2" applyFont="1" applyFill="1" applyBorder="1" applyAlignment="1" applyProtection="1">
      <alignment horizontal="center" vertical="top" wrapText="1"/>
    </xf>
    <xf numFmtId="0" fontId="22" fillId="0" borderId="28" xfId="2" applyFont="1" applyFill="1" applyBorder="1" applyAlignment="1" applyProtection="1">
      <alignment horizontal="center" vertical="top" wrapText="1"/>
    </xf>
    <xf numFmtId="14" fontId="29" fillId="0" borderId="0" xfId="2" applyNumberFormat="1" applyFont="1" applyAlignment="1" applyProtection="1">
      <alignment horizontal="center" vertical="center"/>
    </xf>
    <xf numFmtId="0" fontId="36" fillId="0" borderId="0" xfId="5" applyFont="1" applyFill="1" applyProtection="1">
      <protection locked="0"/>
    </xf>
    <xf numFmtId="0" fontId="36" fillId="0" borderId="0" xfId="5" applyFont="1" applyFill="1" applyBorder="1" applyAlignment="1" applyProtection="1">
      <alignment horizontal="center"/>
      <protection locked="0"/>
    </xf>
    <xf numFmtId="0" fontId="36" fillId="0" borderId="0" xfId="5" applyFont="1" applyProtection="1">
      <protection locked="0"/>
    </xf>
    <xf numFmtId="0" fontId="5" fillId="0" borderId="0" xfId="0" applyFont="1" applyProtection="1"/>
    <xf numFmtId="0" fontId="36" fillId="0" borderId="0" xfId="5" applyFont="1" applyProtection="1"/>
    <xf numFmtId="0" fontId="35" fillId="0" borderId="0" xfId="5" applyFont="1" applyProtection="1"/>
    <xf numFmtId="172" fontId="35" fillId="10" borderId="17" xfId="5" applyNumberFormat="1" applyFont="1" applyFill="1" applyBorder="1" applyAlignment="1" applyProtection="1">
      <alignment horizontal="center"/>
    </xf>
    <xf numFmtId="172" fontId="35" fillId="10" borderId="3" xfId="5" applyNumberFormat="1" applyFont="1" applyFill="1" applyBorder="1" applyAlignment="1" applyProtection="1">
      <alignment horizontal="center"/>
    </xf>
    <xf numFmtId="172" fontId="36" fillId="0" borderId="0" xfId="5" applyNumberFormat="1" applyFont="1" applyBorder="1" applyAlignment="1" applyProtection="1">
      <alignment horizontal="center"/>
    </xf>
    <xf numFmtId="0" fontId="36" fillId="0" borderId="3" xfId="5" applyFont="1" applyFill="1" applyBorder="1" applyAlignment="1" applyProtection="1">
      <alignment horizontal="center" vertical="center"/>
    </xf>
    <xf numFmtId="0" fontId="36" fillId="0" borderId="0" xfId="5" applyFont="1" applyFill="1" applyProtection="1"/>
    <xf numFmtId="0" fontId="36" fillId="0" borderId="0" xfId="5" applyFont="1" applyFill="1" applyBorder="1" applyAlignment="1" applyProtection="1">
      <alignment horizontal="center"/>
    </xf>
    <xf numFmtId="0" fontId="39" fillId="0" borderId="0" xfId="5" applyFont="1" applyFill="1" applyBorder="1" applyAlignment="1" applyProtection="1">
      <alignment horizontal="center"/>
    </xf>
    <xf numFmtId="0" fontId="36" fillId="0" borderId="0" xfId="5" applyFont="1" applyBorder="1" applyProtection="1"/>
    <xf numFmtId="0" fontId="36" fillId="0" borderId="3" xfId="5" applyFont="1" applyBorder="1" applyAlignment="1" applyProtection="1">
      <alignment horizontal="left" indent="1"/>
    </xf>
    <xf numFmtId="0" fontId="7" fillId="3" borderId="0" xfId="0" applyFont="1" applyFill="1" applyAlignment="1" applyProtection="1">
      <alignment horizontal="center" vertical="top" wrapText="1"/>
    </xf>
    <xf numFmtId="0" fontId="7" fillId="8" borderId="6"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9"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5" fillId="9" borderId="6" xfId="0" applyFont="1" applyFill="1" applyBorder="1" applyAlignment="1" applyProtection="1">
      <alignment horizontal="center" vertical="center"/>
    </xf>
    <xf numFmtId="0" fontId="5" fillId="9" borderId="7" xfId="0" applyFont="1" applyFill="1" applyBorder="1" applyAlignment="1" applyProtection="1">
      <alignment horizontal="center" vertical="center"/>
    </xf>
    <xf numFmtId="0" fontId="5" fillId="9" borderId="3" xfId="0" applyFont="1" applyFill="1" applyBorder="1" applyAlignment="1" applyProtection="1">
      <alignment horizontal="center" vertical="center"/>
    </xf>
    <xf numFmtId="0" fontId="5" fillId="9" borderId="4" xfId="0" applyFont="1" applyFill="1" applyBorder="1" applyAlignment="1" applyProtection="1">
      <alignment horizontal="center" vertical="center"/>
    </xf>
    <xf numFmtId="0" fontId="5" fillId="9" borderId="9" xfId="0" applyFont="1" applyFill="1" applyBorder="1" applyAlignment="1" applyProtection="1">
      <alignment horizontal="center" vertical="center"/>
    </xf>
    <xf numFmtId="0" fontId="5" fillId="9" borderId="10" xfId="0" applyFont="1" applyFill="1" applyBorder="1" applyAlignment="1" applyProtection="1">
      <alignment horizontal="center" vertical="center"/>
    </xf>
    <xf numFmtId="0" fontId="36" fillId="0" borderId="0" xfId="5" applyFont="1" applyBorder="1" applyAlignment="1" applyProtection="1">
      <alignment horizontal="center"/>
    </xf>
    <xf numFmtId="173" fontId="36" fillId="0" borderId="3" xfId="5" applyNumberFormat="1" applyFont="1" applyFill="1" applyBorder="1" applyAlignment="1" applyProtection="1">
      <alignment horizontal="center"/>
    </xf>
    <xf numFmtId="173" fontId="36" fillId="0" borderId="0" xfId="5" applyNumberFormat="1" applyFont="1" applyFill="1" applyBorder="1" applyAlignment="1" applyProtection="1">
      <alignment horizontal="center"/>
    </xf>
    <xf numFmtId="0" fontId="36" fillId="0" borderId="0" xfId="5" applyFont="1" applyAlignment="1" applyProtection="1">
      <alignment horizontal="right"/>
    </xf>
    <xf numFmtId="0" fontId="36" fillId="0" borderId="17" xfId="5" applyFont="1" applyBorder="1" applyAlignment="1" applyProtection="1">
      <alignment horizontal="left" indent="1"/>
    </xf>
    <xf numFmtId="0" fontId="36" fillId="0" borderId="3" xfId="5" applyFont="1" applyFill="1" applyBorder="1" applyAlignment="1" applyProtection="1">
      <alignment horizontal="left" indent="1"/>
    </xf>
    <xf numFmtId="0" fontId="41" fillId="0" borderId="3" xfId="5" applyFont="1" applyFill="1" applyBorder="1" applyAlignment="1" applyProtection="1">
      <alignment horizontal="center" vertical="center"/>
    </xf>
    <xf numFmtId="0" fontId="41" fillId="0" borderId="3" xfId="5" applyFont="1" applyBorder="1" applyAlignment="1" applyProtection="1">
      <alignment horizontal="left" indent="1"/>
    </xf>
    <xf numFmtId="0" fontId="41" fillId="0" borderId="3" xfId="5" applyFont="1" applyFill="1" applyBorder="1" applyAlignment="1" applyProtection="1">
      <alignment horizontal="left" indent="1"/>
    </xf>
    <xf numFmtId="14" fontId="8" fillId="0" borderId="0" xfId="0" applyNumberFormat="1" applyFont="1" applyAlignment="1" applyProtection="1">
      <alignment horizontal="center" vertical="center"/>
    </xf>
    <xf numFmtId="0" fontId="7" fillId="0" borderId="3" xfId="0" applyFont="1" applyFill="1" applyBorder="1" applyAlignment="1" applyProtection="1">
      <alignment horizontal="center" vertical="center" wrapText="1"/>
    </xf>
    <xf numFmtId="0" fontId="16" fillId="0" borderId="0" xfId="0" applyFont="1" applyAlignment="1" applyProtection="1">
      <alignment horizontal="center" vertical="center"/>
    </xf>
    <xf numFmtId="14" fontId="1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16" fillId="0" borderId="0" xfId="0" applyFont="1" applyBorder="1" applyAlignment="1" applyProtection="1">
      <alignment horizontal="left" vertical="center"/>
    </xf>
    <xf numFmtId="0" fontId="8" fillId="7" borderId="3"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10" xfId="0" applyFont="1" applyFill="1" applyBorder="1" applyAlignment="1" applyProtection="1">
      <alignment horizontal="center" vertical="center"/>
      <protection locked="0"/>
    </xf>
    <xf numFmtId="0" fontId="5" fillId="11" borderId="0" xfId="24" applyFont="1" applyFill="1" applyAlignment="1" applyProtection="1">
      <alignment horizontal="center" vertical="top" wrapText="1"/>
    </xf>
    <xf numFmtId="0" fontId="16" fillId="0" borderId="0" xfId="24" applyFont="1" applyBorder="1" applyAlignment="1" applyProtection="1">
      <alignment horizontal="left" vertical="center"/>
    </xf>
    <xf numFmtId="0" fontId="5" fillId="0" borderId="0" xfId="24" applyFont="1" applyAlignment="1" applyProtection="1">
      <alignment vertical="center"/>
    </xf>
    <xf numFmtId="0" fontId="5" fillId="11" borderId="0" xfId="24" applyFont="1" applyFill="1" applyAlignment="1" applyProtection="1">
      <alignment horizontal="left" vertical="center" wrapText="1"/>
    </xf>
    <xf numFmtId="0" fontId="37" fillId="0" borderId="0" xfId="5"/>
    <xf numFmtId="0" fontId="56" fillId="0" borderId="48" xfId="5" applyFont="1" applyBorder="1" applyAlignment="1" applyProtection="1">
      <alignment horizontal="center" vertical="center" shrinkToFit="1"/>
    </xf>
    <xf numFmtId="0" fontId="58" fillId="0" borderId="52" xfId="5" applyFont="1" applyBorder="1" applyAlignment="1" applyProtection="1">
      <alignment horizontal="center" vertical="center" shrinkToFit="1"/>
    </xf>
    <xf numFmtId="0" fontId="56" fillId="0" borderId="0" xfId="5" applyFont="1" applyBorder="1" applyAlignment="1" applyProtection="1">
      <alignment horizontal="center" vertical="center"/>
    </xf>
    <xf numFmtId="0" fontId="56" fillId="0" borderId="53" xfId="5" applyFont="1" applyBorder="1" applyAlignment="1" applyProtection="1">
      <alignment horizontal="center" vertical="center" wrapText="1"/>
    </xf>
    <xf numFmtId="0" fontId="56" fillId="0" borderId="54" xfId="5" applyFont="1" applyBorder="1" applyAlignment="1" applyProtection="1">
      <alignment horizontal="center" vertical="center" wrapText="1"/>
    </xf>
    <xf numFmtId="0" fontId="56" fillId="0" borderId="55" xfId="5" applyFont="1" applyBorder="1" applyAlignment="1" applyProtection="1">
      <alignment horizontal="center" vertical="center" wrapText="1"/>
    </xf>
    <xf numFmtId="0" fontId="56" fillId="0" borderId="54" xfId="5" applyFont="1" applyBorder="1" applyAlignment="1" applyProtection="1">
      <alignment horizontal="center" vertical="center"/>
    </xf>
    <xf numFmtId="0" fontId="56" fillId="0" borderId="56" xfId="5" applyFont="1" applyBorder="1" applyAlignment="1" applyProtection="1">
      <alignment horizontal="center" vertical="center"/>
    </xf>
    <xf numFmtId="0" fontId="56" fillId="0" borderId="57" xfId="5" applyFont="1" applyBorder="1" applyAlignment="1" applyProtection="1">
      <alignment horizontal="center" vertical="center"/>
    </xf>
    <xf numFmtId="49" fontId="59" fillId="0" borderId="60" xfId="5" applyNumberFormat="1" applyFont="1" applyBorder="1" applyAlignment="1" applyProtection="1">
      <alignment horizontal="center" vertical="center" shrinkToFit="1"/>
    </xf>
    <xf numFmtId="49" fontId="59" fillId="0" borderId="61" xfId="5" applyNumberFormat="1" applyFont="1" applyBorder="1" applyAlignment="1" applyProtection="1">
      <alignment horizontal="center" vertical="center" shrinkToFit="1"/>
    </xf>
    <xf numFmtId="49" fontId="59" fillId="0" borderId="62" xfId="5" applyNumberFormat="1" applyFont="1" applyBorder="1" applyAlignment="1" applyProtection="1">
      <alignment horizontal="center" vertical="center" shrinkToFit="1"/>
    </xf>
    <xf numFmtId="49" fontId="59" fillId="0" borderId="63" xfId="5" applyNumberFormat="1" applyFont="1" applyBorder="1" applyAlignment="1" applyProtection="1">
      <alignment horizontal="center" vertical="center" shrinkToFit="1"/>
    </xf>
    <xf numFmtId="49" fontId="59" fillId="0" borderId="64" xfId="5" applyNumberFormat="1" applyFont="1" applyBorder="1" applyAlignment="1" applyProtection="1">
      <alignment horizontal="center" vertical="center" shrinkToFit="1"/>
    </xf>
    <xf numFmtId="49" fontId="59" fillId="0" borderId="65" xfId="5" applyNumberFormat="1" applyFont="1" applyBorder="1" applyAlignment="1" applyProtection="1">
      <alignment horizontal="center" vertical="center"/>
    </xf>
    <xf numFmtId="49" fontId="59" fillId="0" borderId="62" xfId="5" applyNumberFormat="1" applyFont="1" applyBorder="1" applyAlignment="1" applyProtection="1">
      <alignment horizontal="center" vertical="center"/>
    </xf>
    <xf numFmtId="0" fontId="59" fillId="0" borderId="68" xfId="5" applyFont="1" applyBorder="1" applyAlignment="1" applyProtection="1">
      <alignment horizontal="center" vertical="center" shrinkToFit="1"/>
    </xf>
    <xf numFmtId="175" fontId="61" fillId="0" borderId="54" xfId="5" applyNumberFormat="1" applyFont="1" applyBorder="1" applyAlignment="1" applyProtection="1">
      <alignment horizontal="center" vertical="center" shrinkToFit="1"/>
    </xf>
    <xf numFmtId="175" fontId="61" fillId="0" borderId="55" xfId="5" applyNumberFormat="1" applyFont="1" applyBorder="1" applyAlignment="1" applyProtection="1">
      <alignment horizontal="center" vertical="center" shrinkToFit="1"/>
    </xf>
    <xf numFmtId="175" fontId="61" fillId="0" borderId="56" xfId="5" applyNumberFormat="1" applyFont="1" applyBorder="1" applyAlignment="1" applyProtection="1">
      <alignment horizontal="center" vertical="center" shrinkToFit="1"/>
    </xf>
    <xf numFmtId="175" fontId="61" fillId="0" borderId="69" xfId="5" applyNumberFormat="1" applyFont="1" applyBorder="1" applyAlignment="1" applyProtection="1">
      <alignment horizontal="center" vertical="center" shrinkToFit="1"/>
    </xf>
    <xf numFmtId="176" fontId="61" fillId="0" borderId="66" xfId="5" applyNumberFormat="1" applyFont="1" applyBorder="1" applyAlignment="1" applyProtection="1">
      <alignment horizontal="center" vertical="center" shrinkToFit="1"/>
    </xf>
    <xf numFmtId="0" fontId="57" fillId="0" borderId="74" xfId="5" applyFont="1" applyBorder="1" applyAlignment="1" applyProtection="1">
      <alignment horizontal="center" vertical="center" shrinkToFit="1"/>
    </xf>
    <xf numFmtId="0" fontId="5" fillId="0" borderId="0" xfId="24" applyFont="1" applyAlignment="1" applyProtection="1">
      <alignment horizontal="center" vertical="center"/>
    </xf>
    <xf numFmtId="0" fontId="57" fillId="0" borderId="75" xfId="5" applyFont="1" applyBorder="1" applyAlignment="1" applyProtection="1">
      <alignment horizontal="center" vertical="center" shrinkToFit="1"/>
    </xf>
    <xf numFmtId="2" fontId="62" fillId="0" borderId="77" xfId="5" applyNumberFormat="1" applyFont="1" applyBorder="1" applyAlignment="1" applyProtection="1">
      <alignment horizontal="center" vertical="center" shrinkToFit="1"/>
    </xf>
    <xf numFmtId="0" fontId="56" fillId="0" borderId="78" xfId="5" applyFont="1" applyBorder="1" applyAlignment="1" applyProtection="1">
      <alignment horizontal="center" vertical="center"/>
    </xf>
    <xf numFmtId="0" fontId="5" fillId="0" borderId="0" xfId="24" applyFont="1" applyFill="1" applyBorder="1" applyAlignment="1" applyProtection="1">
      <alignment vertical="center"/>
    </xf>
    <xf numFmtId="0" fontId="5" fillId="0" borderId="0" xfId="24" applyNumberFormat="1" applyFont="1" applyAlignment="1" applyProtection="1">
      <alignment vertical="center"/>
    </xf>
    <xf numFmtId="0" fontId="5" fillId="0" borderId="0" xfId="24" applyFont="1" applyAlignment="1" applyProtection="1">
      <alignment horizontal="right" vertical="center"/>
    </xf>
    <xf numFmtId="0" fontId="18" fillId="0" borderId="66" xfId="24" applyFont="1" applyBorder="1" applyAlignment="1" applyProtection="1">
      <alignment horizontal="left" vertical="center"/>
    </xf>
    <xf numFmtId="0" fontId="22" fillId="0" borderId="0" xfId="24" applyFont="1" applyAlignment="1" applyProtection="1">
      <alignment horizontal="left" vertical="center" wrapText="1"/>
    </xf>
    <xf numFmtId="0" fontId="5" fillId="0" borderId="0" xfId="24" applyFont="1" applyAlignment="1" applyProtection="1">
      <alignment horizontal="left" vertical="center"/>
    </xf>
    <xf numFmtId="0" fontId="18" fillId="0" borderId="0" xfId="24" applyFont="1" applyAlignment="1" applyProtection="1">
      <alignment horizontal="left" vertical="center"/>
    </xf>
    <xf numFmtId="0" fontId="18" fillId="0" borderId="81" xfId="24" applyFont="1" applyBorder="1" applyAlignment="1" applyProtection="1">
      <alignment horizontal="left" vertical="center"/>
    </xf>
    <xf numFmtId="0" fontId="18" fillId="0" borderId="0" xfId="24" applyFont="1" applyBorder="1" applyAlignment="1" applyProtection="1">
      <alignment horizontal="left" vertical="center"/>
    </xf>
    <xf numFmtId="175" fontId="5" fillId="0" borderId="0" xfId="24" applyNumberFormat="1" applyFont="1" applyAlignment="1" applyProtection="1">
      <alignment horizontal="left" vertical="center"/>
    </xf>
    <xf numFmtId="0" fontId="22" fillId="0" borderId="0" xfId="24" applyFont="1" applyAlignment="1" applyProtection="1">
      <alignment vertical="center"/>
    </xf>
    <xf numFmtId="0" fontId="5" fillId="11" borderId="0" xfId="24" applyFont="1" applyFill="1" applyAlignment="1" applyProtection="1">
      <alignment vertical="center" wrapText="1"/>
    </xf>
    <xf numFmtId="0" fontId="5" fillId="11" borderId="0" xfId="24" applyFont="1" applyFill="1" applyAlignment="1" applyProtection="1">
      <alignment vertical="center"/>
    </xf>
    <xf numFmtId="180" fontId="61" fillId="0" borderId="59" xfId="5" applyNumberFormat="1" applyFont="1" applyBorder="1" applyAlignment="1" applyProtection="1">
      <alignment horizontal="center" vertical="center" shrinkToFit="1"/>
    </xf>
    <xf numFmtId="180" fontId="61" fillId="0" borderId="74" xfId="5" applyNumberFormat="1" applyFont="1" applyFill="1" applyBorder="1" applyAlignment="1" applyProtection="1">
      <alignment horizontal="center" vertical="center" shrinkToFit="1"/>
    </xf>
    <xf numFmtId="0" fontId="37" fillId="7" borderId="66" xfId="5" applyFont="1" applyFill="1" applyBorder="1" applyAlignment="1" applyProtection="1">
      <alignment horizontal="center" vertical="center"/>
      <protection locked="0"/>
    </xf>
    <xf numFmtId="0" fontId="37" fillId="7" borderId="71" xfId="5" applyFont="1" applyFill="1" applyBorder="1" applyAlignment="1" applyProtection="1">
      <alignment horizontal="center" vertical="center"/>
      <protection locked="0"/>
    </xf>
    <xf numFmtId="0" fontId="37" fillId="7" borderId="73" xfId="5" applyFont="1" applyFill="1" applyBorder="1" applyAlignment="1" applyProtection="1">
      <alignment horizontal="center" vertical="center"/>
      <protection locked="0"/>
    </xf>
    <xf numFmtId="0" fontId="37" fillId="13" borderId="66" xfId="5" applyFont="1" applyFill="1" applyBorder="1" applyAlignment="1" applyProtection="1">
      <alignment horizontal="center" vertical="center"/>
      <protection locked="0"/>
    </xf>
    <xf numFmtId="0" fontId="37" fillId="13" borderId="71" xfId="5" applyFont="1" applyFill="1" applyBorder="1" applyAlignment="1" applyProtection="1">
      <alignment horizontal="center" vertical="center"/>
      <protection locked="0"/>
    </xf>
    <xf numFmtId="0" fontId="37" fillId="13" borderId="73" xfId="5" applyFont="1" applyFill="1" applyBorder="1" applyAlignment="1" applyProtection="1">
      <alignment horizontal="center" vertical="center"/>
      <protection locked="0"/>
    </xf>
    <xf numFmtId="177" fontId="61" fillId="14" borderId="66" xfId="5" applyNumberFormat="1" applyFont="1" applyFill="1" applyBorder="1" applyAlignment="1" applyProtection="1">
      <alignment horizontal="center" vertical="center"/>
    </xf>
    <xf numFmtId="2" fontId="62" fillId="14" borderId="76" xfId="5" applyNumberFormat="1" applyFont="1" applyFill="1" applyBorder="1" applyAlignment="1" applyProtection="1">
      <alignment horizontal="center" vertical="center" shrinkToFit="1"/>
    </xf>
    <xf numFmtId="0" fontId="22" fillId="13" borderId="27" xfId="24" applyFont="1" applyFill="1" applyBorder="1" applyAlignment="1" applyProtection="1">
      <alignment vertical="top"/>
      <protection locked="0"/>
    </xf>
    <xf numFmtId="0" fontId="22" fillId="13" borderId="0" xfId="24" applyFont="1" applyFill="1" applyBorder="1" applyAlignment="1" applyProtection="1">
      <alignment vertical="top"/>
      <protection locked="0"/>
    </xf>
    <xf numFmtId="0" fontId="22" fillId="13" borderId="28" xfId="24" applyFont="1" applyFill="1" applyBorder="1" applyAlignment="1" applyProtection="1">
      <alignment horizontal="center" vertical="top"/>
      <protection locked="0"/>
    </xf>
    <xf numFmtId="0" fontId="22" fillId="13" borderId="29" xfId="24" applyFont="1" applyFill="1" applyBorder="1" applyAlignment="1" applyProtection="1">
      <alignment vertical="top"/>
      <protection locked="0"/>
    </xf>
    <xf numFmtId="0" fontId="22" fillId="13" borderId="20" xfId="24" applyFont="1" applyFill="1" applyBorder="1" applyAlignment="1" applyProtection="1">
      <alignment vertical="top"/>
      <protection locked="0"/>
    </xf>
    <xf numFmtId="0" fontId="22" fillId="13" borderId="30" xfId="24" applyFont="1" applyFill="1" applyBorder="1" applyAlignment="1" applyProtection="1">
      <alignment horizontal="center" vertical="top"/>
      <protection locked="0"/>
    </xf>
    <xf numFmtId="0" fontId="58" fillId="0" borderId="59" xfId="5" applyNumberFormat="1" applyFont="1" applyBorder="1" applyAlignment="1" applyProtection="1">
      <alignment horizontal="center" vertical="center" shrinkToFit="1"/>
    </xf>
    <xf numFmtId="0" fontId="5" fillId="9" borderId="32" xfId="0" applyFont="1" applyFill="1" applyBorder="1" applyAlignment="1" applyProtection="1">
      <alignment horizontal="center" vertical="center"/>
    </xf>
    <xf numFmtId="16" fontId="5" fillId="9" borderId="7" xfId="0" applyNumberFormat="1"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7" borderId="46" xfId="0" applyFont="1" applyFill="1" applyBorder="1" applyAlignment="1" applyProtection="1">
      <alignment horizontal="center" vertical="center"/>
      <protection locked="0"/>
    </xf>
    <xf numFmtId="0" fontId="5" fillId="7" borderId="45"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14" fontId="16" fillId="0" borderId="0" xfId="0" applyNumberFormat="1" applyFont="1" applyAlignment="1" applyProtection="1">
      <alignment horizontal="center" vertical="center"/>
    </xf>
    <xf numFmtId="0" fontId="5" fillId="7" borderId="35" xfId="0" applyFont="1" applyFill="1" applyBorder="1" applyAlignment="1" applyProtection="1">
      <alignment horizontal="center" vertical="center"/>
      <protection locked="0"/>
    </xf>
    <xf numFmtId="0" fontId="16" fillId="0" borderId="0" xfId="0" applyFont="1" applyAlignment="1" applyProtection="1">
      <alignment horizontal="center" vertical="center"/>
    </xf>
    <xf numFmtId="49" fontId="29" fillId="9" borderId="41" xfId="2" applyNumberFormat="1" applyFont="1" applyFill="1" applyBorder="1" applyAlignment="1" applyProtection="1">
      <alignment vertical="center"/>
    </xf>
    <xf numFmtId="49" fontId="29" fillId="9" borderId="42" xfId="2" applyNumberFormat="1" applyFont="1" applyFill="1" applyBorder="1" applyAlignment="1" applyProtection="1">
      <alignment vertical="center"/>
    </xf>
    <xf numFmtId="49" fontId="29" fillId="9" borderId="43" xfId="2" applyNumberFormat="1" applyFont="1" applyFill="1" applyBorder="1" applyAlignment="1" applyProtection="1">
      <alignment vertical="center"/>
    </xf>
    <xf numFmtId="0" fontId="33" fillId="0" borderId="2" xfId="2" applyNumberFormat="1" applyFont="1" applyBorder="1" applyAlignment="1" applyProtection="1">
      <alignment horizontal="left" vertical="center" wrapText="1"/>
    </xf>
    <xf numFmtId="171" fontId="29" fillId="0" borderId="115" xfId="2" applyNumberFormat="1" applyFont="1" applyBorder="1" applyAlignment="1" applyProtection="1">
      <alignment horizontal="center" vertical="center"/>
    </xf>
    <xf numFmtId="0" fontId="5" fillId="7" borderId="115" xfId="2" applyNumberFormat="1" applyFont="1" applyFill="1" applyBorder="1" applyAlignment="1" applyProtection="1">
      <alignment horizontal="center" vertical="center"/>
      <protection locked="0"/>
    </xf>
    <xf numFmtId="0" fontId="5" fillId="7" borderId="88" xfId="2" applyNumberFormat="1" applyFont="1" applyFill="1" applyBorder="1" applyAlignment="1" applyProtection="1">
      <alignment horizontal="center" vertical="center"/>
      <protection locked="0"/>
    </xf>
    <xf numFmtId="49" fontId="33" fillId="0" borderId="126" xfId="2" applyNumberFormat="1" applyFont="1" applyBorder="1" applyAlignment="1" applyProtection="1">
      <alignment horizontal="left" vertical="center" wrapText="1"/>
    </xf>
    <xf numFmtId="164" fontId="29" fillId="0" borderId="115" xfId="2" applyNumberFormat="1" applyFont="1" applyBorder="1" applyAlignment="1" applyProtection="1">
      <alignment horizontal="center" vertical="center"/>
    </xf>
    <xf numFmtId="171" fontId="16" fillId="0" borderId="115" xfId="2" applyNumberFormat="1" applyFont="1" applyBorder="1" applyAlignment="1" applyProtection="1">
      <alignment horizontal="center" vertical="center"/>
    </xf>
    <xf numFmtId="172" fontId="1" fillId="10" borderId="3" xfId="5" applyNumberFormat="1" applyFont="1" applyFill="1" applyBorder="1" applyAlignment="1" applyProtection="1">
      <alignment horizontal="center"/>
    </xf>
    <xf numFmtId="0" fontId="1" fillId="0" borderId="3" xfId="5" applyFont="1" applyFill="1" applyBorder="1" applyAlignment="1" applyProtection="1">
      <alignment horizontal="center" vertical="center"/>
    </xf>
    <xf numFmtId="164" fontId="5" fillId="0" borderId="38" xfId="2" applyNumberFormat="1" applyFont="1" applyBorder="1" applyAlignment="1" applyProtection="1">
      <alignment horizontal="left" vertical="center"/>
    </xf>
    <xf numFmtId="171" fontId="16" fillId="0" borderId="39" xfId="2" applyNumberFormat="1" applyFont="1" applyBorder="1" applyAlignment="1" applyProtection="1">
      <alignment horizontal="center" vertical="center"/>
    </xf>
    <xf numFmtId="164" fontId="16" fillId="0" borderId="39" xfId="2" applyNumberFormat="1" applyFont="1" applyBorder="1" applyAlignment="1" applyProtection="1">
      <alignment horizontal="center" vertical="center"/>
    </xf>
    <xf numFmtId="0" fontId="5" fillId="7" borderId="39" xfId="2" applyNumberFormat="1" applyFont="1" applyFill="1" applyBorder="1" applyAlignment="1" applyProtection="1">
      <alignment horizontal="center" vertical="center"/>
      <protection locked="0"/>
    </xf>
    <xf numFmtId="0" fontId="5" fillId="9" borderId="115" xfId="2" applyNumberFormat="1" applyFont="1" applyFill="1" applyBorder="1" applyAlignment="1" applyProtection="1">
      <alignment horizontal="center" vertical="center"/>
      <protection locked="0"/>
    </xf>
    <xf numFmtId="0" fontId="5" fillId="9" borderId="88" xfId="2" applyNumberFormat="1" applyFont="1" applyFill="1" applyBorder="1" applyAlignment="1" applyProtection="1">
      <alignment horizontal="center" vertical="center"/>
      <protection locked="0"/>
    </xf>
    <xf numFmtId="164" fontId="29" fillId="5" borderId="41" xfId="2" applyNumberFormat="1" applyFont="1" applyFill="1" applyBorder="1" applyAlignment="1" applyProtection="1">
      <alignment horizontal="left" vertical="center"/>
    </xf>
    <xf numFmtId="171" fontId="29" fillId="5" borderId="42" xfId="2" applyNumberFormat="1" applyFont="1" applyFill="1" applyBorder="1" applyAlignment="1" applyProtection="1">
      <alignment horizontal="center" vertical="center"/>
    </xf>
    <xf numFmtId="164" fontId="29" fillId="5" borderId="42" xfId="2" applyNumberFormat="1" applyFont="1" applyFill="1" applyBorder="1" applyAlignment="1" applyProtection="1">
      <alignment horizontal="center" vertical="center"/>
    </xf>
    <xf numFmtId="169" fontId="29" fillId="5" borderId="39" xfId="2" applyNumberFormat="1" applyFont="1" applyFill="1" applyBorder="1" applyAlignment="1" applyProtection="1">
      <alignment horizontal="center" vertical="center"/>
    </xf>
    <xf numFmtId="0" fontId="5" fillId="9" borderId="4" xfId="2" applyNumberFormat="1" applyFont="1" applyFill="1" applyBorder="1" applyAlignment="1" applyProtection="1">
      <alignment horizontal="center" vertical="center"/>
      <protection locked="0"/>
    </xf>
    <xf numFmtId="0" fontId="5" fillId="9" borderId="10" xfId="2" applyNumberFormat="1" applyFont="1" applyFill="1" applyBorder="1" applyAlignment="1" applyProtection="1">
      <alignment horizontal="center" vertical="center"/>
      <protection locked="0"/>
    </xf>
    <xf numFmtId="173" fontId="36" fillId="9" borderId="3" xfId="5" applyNumberFormat="1" applyFont="1" applyFill="1" applyBorder="1" applyAlignment="1" applyProtection="1">
      <alignment horizontal="center"/>
    </xf>
    <xf numFmtId="0" fontId="1" fillId="14" borderId="127" xfId="0" applyFont="1" applyFill="1" applyBorder="1" applyAlignment="1" applyProtection="1">
      <alignment vertical="center"/>
    </xf>
    <xf numFmtId="0" fontId="1" fillId="14" borderId="129" xfId="0" applyFont="1" applyFill="1" applyBorder="1" applyAlignment="1" applyProtection="1">
      <alignment vertical="center"/>
    </xf>
    <xf numFmtId="0" fontId="8" fillId="7" borderId="128" xfId="0" applyFont="1" applyFill="1" applyBorder="1" applyAlignment="1" applyProtection="1">
      <alignment horizontal="center" vertical="center"/>
      <protection locked="0"/>
    </xf>
    <xf numFmtId="16" fontId="16" fillId="0" borderId="86" xfId="0" applyNumberFormat="1" applyFont="1" applyBorder="1" applyAlignment="1" applyProtection="1">
      <alignment horizontal="center" vertical="center"/>
    </xf>
    <xf numFmtId="0" fontId="5" fillId="7" borderId="10" xfId="0" applyFont="1" applyFill="1" applyBorder="1" applyAlignment="1" applyProtection="1">
      <alignment horizontal="center" vertical="center" wrapText="1"/>
      <protection locked="0"/>
    </xf>
    <xf numFmtId="16" fontId="16" fillId="0" borderId="37" xfId="0" applyNumberFormat="1" applyFont="1" applyBorder="1" applyAlignment="1" applyProtection="1">
      <alignment horizontal="center" vertical="center" wrapText="1"/>
    </xf>
    <xf numFmtId="0" fontId="5" fillId="7" borderId="86" xfId="0" applyNumberFormat="1" applyFont="1" applyFill="1" applyBorder="1" applyAlignment="1" applyProtection="1">
      <alignment horizontal="center" vertical="center" wrapText="1"/>
      <protection locked="0"/>
    </xf>
    <xf numFmtId="0" fontId="5" fillId="7" borderId="4" xfId="0" applyNumberFormat="1" applyFont="1" applyFill="1" applyBorder="1" applyAlignment="1" applyProtection="1">
      <alignment horizontal="center" vertical="center" wrapText="1"/>
      <protection locked="0"/>
    </xf>
    <xf numFmtId="0" fontId="5" fillId="7" borderId="10" xfId="0" applyNumberFormat="1" applyFont="1" applyFill="1" applyBorder="1" applyAlignment="1" applyProtection="1">
      <alignment horizontal="center" vertical="center" wrapText="1"/>
      <protection locked="0"/>
    </xf>
    <xf numFmtId="0" fontId="37" fillId="0" borderId="0" xfId="5" applyProtection="1"/>
    <xf numFmtId="0" fontId="60" fillId="0" borderId="67" xfId="5" applyFont="1" applyBorder="1" applyAlignment="1" applyProtection="1">
      <alignment horizontal="center" vertical="center" shrinkToFit="1"/>
    </xf>
    <xf numFmtId="0" fontId="37" fillId="0" borderId="70" xfId="5" applyFont="1" applyFill="1" applyBorder="1" applyAlignment="1" applyProtection="1">
      <alignment horizontal="center" vertical="center"/>
    </xf>
    <xf numFmtId="0" fontId="37" fillId="7" borderId="66" xfId="5" applyFont="1" applyFill="1" applyBorder="1" applyAlignment="1" applyProtection="1">
      <alignment horizontal="center"/>
      <protection locked="0"/>
    </xf>
    <xf numFmtId="0" fontId="37" fillId="17" borderId="72" xfId="5" applyFont="1" applyFill="1" applyBorder="1" applyAlignment="1" applyProtection="1">
      <alignment horizontal="center" vertical="center"/>
      <protection locked="0"/>
    </xf>
    <xf numFmtId="0" fontId="5" fillId="7" borderId="35" xfId="0" applyFont="1" applyFill="1" applyBorder="1" applyAlignment="1" applyProtection="1">
      <alignment horizontal="center" vertical="center"/>
      <protection locked="0"/>
    </xf>
    <xf numFmtId="0" fontId="0" fillId="0" borderId="3" xfId="5" applyFont="1" applyFill="1" applyBorder="1" applyAlignment="1" applyProtection="1">
      <alignment horizontal="center" vertical="center"/>
    </xf>
    <xf numFmtId="0" fontId="22" fillId="0" borderId="60" xfId="24" applyFont="1" applyBorder="1" applyAlignment="1" applyProtection="1">
      <alignment vertical="center" wrapText="1"/>
    </xf>
    <xf numFmtId="0" fontId="56" fillId="0" borderId="55" xfId="5" applyFont="1" applyBorder="1" applyAlignment="1" applyProtection="1">
      <alignment horizontal="center" vertical="center"/>
    </xf>
    <xf numFmtId="49" fontId="59" fillId="0" borderId="63" xfId="5" applyNumberFormat="1" applyFont="1" applyBorder="1" applyAlignment="1" applyProtection="1">
      <alignment horizontal="center" vertical="center"/>
    </xf>
    <xf numFmtId="0" fontId="37" fillId="7" borderId="132" xfId="5" applyFont="1" applyFill="1" applyBorder="1" applyAlignment="1" applyProtection="1">
      <alignment horizontal="center" vertical="center"/>
      <protection locked="0"/>
    </xf>
    <xf numFmtId="0" fontId="37" fillId="13" borderId="132" xfId="5" applyFont="1" applyFill="1" applyBorder="1" applyAlignment="1" applyProtection="1">
      <alignment horizontal="center" vertical="center"/>
      <protection locked="0"/>
    </xf>
    <xf numFmtId="0" fontId="37" fillId="17" borderId="137" xfId="5" applyFont="1" applyFill="1" applyBorder="1" applyAlignment="1" applyProtection="1">
      <alignment horizontal="center" vertical="center"/>
      <protection locked="0"/>
    </xf>
    <xf numFmtId="177" fontId="61" fillId="14" borderId="62" xfId="5" applyNumberFormat="1" applyFont="1" applyFill="1" applyBorder="1" applyAlignment="1" applyProtection="1">
      <alignment horizontal="center" vertical="center"/>
    </xf>
    <xf numFmtId="177" fontId="61" fillId="0" borderId="58" xfId="5" applyNumberFormat="1" applyFont="1" applyBorder="1" applyAlignment="1" applyProtection="1">
      <alignment horizontal="center" vertical="center"/>
    </xf>
    <xf numFmtId="49" fontId="59" fillId="0" borderId="59" xfId="5" applyNumberFormat="1" applyFont="1" applyBorder="1" applyAlignment="1" applyProtection="1">
      <alignment horizontal="center" vertical="center" shrinkToFit="1"/>
    </xf>
    <xf numFmtId="175" fontId="61" fillId="0" borderId="74" xfId="5" applyNumberFormat="1" applyFont="1" applyBorder="1" applyAlignment="1" applyProtection="1">
      <alignment horizontal="center" vertical="center" shrinkToFit="1"/>
    </xf>
    <xf numFmtId="0" fontId="37" fillId="7" borderId="74" xfId="5" applyFont="1" applyFill="1" applyBorder="1" applyAlignment="1" applyProtection="1">
      <alignment horizontal="center" vertical="center"/>
      <protection locked="0"/>
    </xf>
    <xf numFmtId="0" fontId="37" fillId="13" borderId="74" xfId="5" applyFont="1" applyFill="1" applyBorder="1" applyAlignment="1" applyProtection="1">
      <alignment horizontal="center" vertical="center"/>
      <protection locked="0"/>
    </xf>
    <xf numFmtId="0" fontId="37" fillId="17" borderId="138" xfId="5" applyFont="1" applyFill="1" applyBorder="1" applyAlignment="1" applyProtection="1">
      <alignment horizontal="center" vertical="center"/>
      <protection locked="0"/>
    </xf>
    <xf numFmtId="0" fontId="37" fillId="17" borderId="139" xfId="5" applyFont="1" applyFill="1" applyBorder="1" applyAlignment="1" applyProtection="1">
      <alignment horizontal="center" vertical="center"/>
      <protection locked="0"/>
    </xf>
    <xf numFmtId="0" fontId="37" fillId="7" borderId="140" xfId="5" applyFont="1" applyFill="1" applyBorder="1" applyAlignment="1" applyProtection="1">
      <alignment horizontal="center" vertical="center"/>
      <protection locked="0"/>
    </xf>
    <xf numFmtId="0" fontId="37" fillId="7" borderId="141" xfId="5" applyFont="1" applyFill="1" applyBorder="1" applyAlignment="1" applyProtection="1">
      <alignment horizontal="center" vertical="center"/>
      <protection locked="0"/>
    </xf>
    <xf numFmtId="0" fontId="37" fillId="7" borderId="142" xfId="5" applyFont="1" applyFill="1" applyBorder="1" applyAlignment="1" applyProtection="1">
      <alignment horizontal="center" vertical="center"/>
      <protection locked="0"/>
    </xf>
    <xf numFmtId="16" fontId="16" fillId="0" borderId="84" xfId="0" applyNumberFormat="1" applyFont="1" applyBorder="1" applyAlignment="1" applyProtection="1">
      <alignment horizontal="center" vertical="center"/>
    </xf>
    <xf numFmtId="0" fontId="5" fillId="7" borderId="87" xfId="0" applyFont="1" applyFill="1" applyBorder="1" applyAlignment="1" applyProtection="1">
      <alignment horizontal="center" vertical="center"/>
      <protection locked="0"/>
    </xf>
    <xf numFmtId="0" fontId="5" fillId="7" borderId="88" xfId="0" applyFont="1" applyFill="1" applyBorder="1" applyAlignment="1" applyProtection="1">
      <alignment horizontal="center" vertical="center"/>
      <protection locked="0"/>
    </xf>
    <xf numFmtId="0" fontId="5" fillId="7" borderId="88" xfId="0" applyFont="1" applyFill="1" applyBorder="1" applyAlignment="1" applyProtection="1">
      <alignment horizontal="center" vertical="center" wrapText="1"/>
      <protection locked="0"/>
    </xf>
    <xf numFmtId="0" fontId="0" fillId="0" borderId="115" xfId="5" applyFont="1" applyBorder="1" applyAlignment="1">
      <alignment horizontal="center" vertical="center"/>
    </xf>
    <xf numFmtId="0" fontId="2" fillId="0" borderId="115" xfId="5" applyFont="1" applyBorder="1" applyAlignment="1">
      <alignment horizontal="center" vertical="center"/>
    </xf>
    <xf numFmtId="0" fontId="2" fillId="3" borderId="0" xfId="96" applyFill="1" applyAlignment="1">
      <alignment horizontal="center" vertical="top" wrapText="1"/>
    </xf>
    <xf numFmtId="0" fontId="2" fillId="0" borderId="0" xfId="96" applyAlignment="1">
      <alignment vertical="center"/>
    </xf>
    <xf numFmtId="0" fontId="2" fillId="0" borderId="0" xfId="96" applyAlignment="1">
      <alignment horizontal="center" vertical="center"/>
    </xf>
    <xf numFmtId="16" fontId="2" fillId="0" borderId="83" xfId="96" applyNumberFormat="1" applyBorder="1" applyAlignment="1">
      <alignment horizontal="center" vertical="center"/>
    </xf>
    <xf numFmtId="16" fontId="2" fillId="0" borderId="84" xfId="96" applyNumberFormat="1" applyBorder="1" applyAlignment="1">
      <alignment horizontal="center" vertical="center"/>
    </xf>
    <xf numFmtId="16" fontId="2" fillId="0" borderId="84" xfId="96" applyNumberFormat="1" applyBorder="1" applyAlignment="1">
      <alignment horizontal="center" vertical="center" wrapText="1"/>
    </xf>
    <xf numFmtId="16" fontId="2" fillId="0" borderId="85" xfId="96" applyNumberFormat="1" applyBorder="1" applyAlignment="1">
      <alignment horizontal="center" vertical="center"/>
    </xf>
    <xf numFmtId="16" fontId="2" fillId="0" borderId="86" xfId="96" applyNumberFormat="1" applyBorder="1" applyAlignment="1">
      <alignment horizontal="center" vertical="center"/>
    </xf>
    <xf numFmtId="0" fontId="2" fillId="3" borderId="0" xfId="96" applyFill="1" applyAlignment="1">
      <alignment vertical="center" wrapText="1"/>
    </xf>
    <xf numFmtId="0" fontId="2" fillId="0" borderId="87" xfId="96" applyBorder="1" applyAlignment="1">
      <alignment horizontal="center" vertical="center"/>
    </xf>
    <xf numFmtId="0" fontId="2" fillId="0" borderId="88" xfId="96" applyBorder="1" applyAlignment="1">
      <alignment horizontal="center" vertical="center"/>
    </xf>
    <xf numFmtId="0" fontId="2" fillId="0" borderId="89" xfId="96" applyBorder="1" applyAlignment="1">
      <alignment horizontal="center" vertical="center"/>
    </xf>
    <xf numFmtId="0" fontId="2" fillId="0" borderId="90" xfId="96" applyBorder="1" applyAlignment="1">
      <alignment horizontal="center" vertical="center"/>
    </xf>
    <xf numFmtId="0" fontId="2" fillId="0" borderId="91" xfId="96" applyBorder="1" applyAlignment="1">
      <alignment horizontal="center" vertical="center" wrapText="1"/>
    </xf>
    <xf numFmtId="0" fontId="2" fillId="7" borderId="34" xfId="96" applyFill="1" applyBorder="1" applyAlignment="1" applyProtection="1">
      <alignment horizontal="center" vertical="center"/>
      <protection locked="0"/>
    </xf>
    <xf numFmtId="0" fontId="2" fillId="7" borderId="44" xfId="96" applyFill="1" applyBorder="1" applyAlignment="1" applyProtection="1">
      <alignment horizontal="center" vertical="center"/>
      <protection locked="0"/>
    </xf>
    <xf numFmtId="0" fontId="27" fillId="4" borderId="92" xfId="96" applyFont="1" applyFill="1" applyBorder="1" applyAlignment="1">
      <alignment horizontal="center" vertical="center" wrapText="1"/>
    </xf>
    <xf numFmtId="170" fontId="2" fillId="4" borderId="95" xfId="97" applyNumberFormat="1" applyFill="1" applyBorder="1" applyAlignment="1" applyProtection="1">
      <alignment horizontal="center" vertical="center"/>
      <protection locked="0"/>
    </xf>
    <xf numFmtId="170" fontId="2" fillId="4" borderId="96" xfId="97" applyNumberFormat="1" applyFill="1" applyBorder="1" applyAlignment="1" applyProtection="1">
      <alignment horizontal="center" vertical="center"/>
      <protection locked="0"/>
    </xf>
    <xf numFmtId="0" fontId="2" fillId="3" borderId="0" xfId="96" applyFill="1" applyAlignment="1">
      <alignment horizontal="left" vertical="center" wrapText="1"/>
    </xf>
    <xf numFmtId="0" fontId="2" fillId="0" borderId="97" xfId="96" applyBorder="1" applyAlignment="1">
      <alignment horizontal="center" vertical="center" wrapText="1"/>
    </xf>
    <xf numFmtId="0" fontId="2" fillId="16" borderId="98" xfId="96" applyFill="1" applyBorder="1" applyAlignment="1" applyProtection="1">
      <alignment horizontal="center" vertical="center"/>
      <protection locked="0"/>
    </xf>
    <xf numFmtId="0" fontId="2" fillId="7" borderId="99" xfId="96" applyFill="1" applyBorder="1" applyAlignment="1" applyProtection="1">
      <alignment horizontal="center" vertical="center"/>
      <protection locked="0"/>
    </xf>
    <xf numFmtId="0" fontId="2" fillId="7" borderId="100" xfId="96" applyFill="1" applyBorder="1" applyAlignment="1" applyProtection="1">
      <alignment horizontal="center" vertical="center"/>
      <protection locked="0"/>
    </xf>
    <xf numFmtId="0" fontId="27" fillId="4" borderId="101" xfId="96" applyFont="1" applyFill="1" applyBorder="1" applyAlignment="1">
      <alignment horizontal="center" vertical="center" wrapText="1"/>
    </xf>
    <xf numFmtId="170" fontId="2" fillId="16" borderId="103" xfId="97" applyNumberFormat="1" applyFill="1" applyBorder="1" applyAlignment="1" applyProtection="1">
      <alignment horizontal="center" vertical="center"/>
      <protection locked="0"/>
    </xf>
    <xf numFmtId="170" fontId="2" fillId="4" borderId="104" xfId="97" applyNumberFormat="1" applyFill="1" applyBorder="1" applyAlignment="1" applyProtection="1">
      <alignment horizontal="center" vertical="center"/>
      <protection locked="0"/>
    </xf>
    <xf numFmtId="170" fontId="2" fillId="4" borderId="105" xfId="97" applyNumberFormat="1" applyFill="1" applyBorder="1" applyAlignment="1" applyProtection="1">
      <alignment horizontal="center" vertical="center"/>
      <protection locked="0"/>
    </xf>
    <xf numFmtId="0" fontId="2" fillId="0" borderId="0" xfId="96" applyAlignment="1">
      <alignment horizontal="center" vertical="center" wrapText="1"/>
    </xf>
    <xf numFmtId="0" fontId="2" fillId="0" borderId="0" xfId="96" applyAlignment="1" applyProtection="1">
      <alignment horizontal="center" vertical="center"/>
      <protection locked="0"/>
    </xf>
    <xf numFmtId="16" fontId="2" fillId="0" borderId="106" xfId="96" applyNumberFormat="1" applyBorder="1" applyAlignment="1">
      <alignment horizontal="center" vertical="center"/>
    </xf>
    <xf numFmtId="16" fontId="2" fillId="0" borderId="86" xfId="96" applyNumberFormat="1" applyBorder="1" applyAlignment="1">
      <alignment horizontal="center" vertical="center" wrapText="1"/>
    </xf>
    <xf numFmtId="0" fontId="2" fillId="0" borderId="107" xfId="96" applyBorder="1" applyAlignment="1">
      <alignment horizontal="center" vertical="center"/>
    </xf>
    <xf numFmtId="0" fontId="2" fillId="0" borderId="11" xfId="96" applyBorder="1" applyAlignment="1">
      <alignment horizontal="center" vertical="center" wrapText="1"/>
    </xf>
    <xf numFmtId="0" fontId="27" fillId="4" borderId="108" xfId="96" applyFont="1" applyFill="1" applyBorder="1" applyAlignment="1">
      <alignment horizontal="center" vertical="center" wrapText="1"/>
    </xf>
    <xf numFmtId="0" fontId="2" fillId="0" borderId="110" xfId="96" applyBorder="1" applyAlignment="1">
      <alignment horizontal="center" vertical="center" wrapText="1"/>
    </xf>
    <xf numFmtId="0" fontId="2" fillId="7" borderId="111" xfId="96" applyFill="1" applyBorder="1" applyAlignment="1" applyProtection="1">
      <alignment horizontal="center" vertical="center"/>
      <protection locked="0"/>
    </xf>
    <xf numFmtId="14" fontId="1" fillId="0" borderId="0" xfId="96" applyNumberFormat="1" applyFont="1" applyAlignment="1">
      <alignment horizontal="center" vertical="center"/>
    </xf>
    <xf numFmtId="0" fontId="1" fillId="0" borderId="0" xfId="96" applyFont="1" applyAlignment="1">
      <alignment horizontal="center" vertical="center"/>
    </xf>
    <xf numFmtId="0" fontId="9" fillId="0" borderId="0" xfId="96" applyFont="1" applyAlignment="1">
      <alignment horizontal="center" vertical="center"/>
    </xf>
    <xf numFmtId="0" fontId="14" fillId="0" borderId="0" xfId="96" applyFont="1" applyAlignment="1">
      <alignment horizontal="left" vertical="center"/>
    </xf>
    <xf numFmtId="0" fontId="1" fillId="5" borderId="0" xfId="96" applyFont="1" applyFill="1" applyAlignment="1">
      <alignment horizontal="center" vertical="center" wrapText="1"/>
    </xf>
    <xf numFmtId="0" fontId="9" fillId="0" borderId="0" xfId="96" applyFont="1" applyAlignment="1">
      <alignment horizontal="center" vertical="center" wrapText="1"/>
    </xf>
    <xf numFmtId="164" fontId="2" fillId="0" borderId="0" xfId="96" applyNumberFormat="1" applyAlignment="1">
      <alignment horizontal="center" vertical="center"/>
    </xf>
    <xf numFmtId="0" fontId="2" fillId="0" borderId="115" xfId="96" applyBorder="1" applyAlignment="1">
      <alignment horizontal="center" vertical="center" wrapText="1"/>
    </xf>
    <xf numFmtId="0" fontId="1" fillId="7" borderId="115" xfId="96" applyFont="1" applyFill="1" applyBorder="1" applyAlignment="1" applyProtection="1">
      <alignment horizontal="center" vertical="center" wrapText="1"/>
      <protection locked="0"/>
    </xf>
    <xf numFmtId="0" fontId="13" fillId="0" borderId="115" xfId="96" applyFont="1" applyBorder="1" applyAlignment="1">
      <alignment horizontal="left" vertical="center"/>
    </xf>
    <xf numFmtId="166" fontId="13" fillId="5" borderId="115" xfId="96" applyNumberFormat="1" applyFont="1" applyFill="1" applyBorder="1" applyAlignment="1">
      <alignment horizontal="center" vertical="center"/>
    </xf>
    <xf numFmtId="0" fontId="2" fillId="0" borderId="0" xfId="96" applyAlignment="1">
      <alignment horizontal="left" vertical="center"/>
    </xf>
    <xf numFmtId="0" fontId="13" fillId="0" borderId="0" xfId="96" applyFont="1" applyAlignment="1">
      <alignment horizontal="left" vertical="center"/>
    </xf>
    <xf numFmtId="0" fontId="13" fillId="0" borderId="119" xfId="96" applyFont="1" applyBorder="1" applyAlignment="1">
      <alignment horizontal="left" vertical="center"/>
    </xf>
    <xf numFmtId="0" fontId="13" fillId="0" borderId="0" xfId="96" applyFont="1" applyAlignment="1">
      <alignment horizontal="center" vertical="center"/>
    </xf>
    <xf numFmtId="0" fontId="13" fillId="0" borderId="120" xfId="96" applyFont="1" applyBorder="1" applyAlignment="1">
      <alignment horizontal="left" vertical="center"/>
    </xf>
    <xf numFmtId="0" fontId="15" fillId="0" borderId="0" xfId="96" applyFont="1" applyAlignment="1">
      <alignment horizontal="left" vertical="center" wrapText="1"/>
    </xf>
    <xf numFmtId="0" fontId="2" fillId="0" borderId="0" xfId="96" applyAlignment="1" applyProtection="1">
      <alignment vertical="center"/>
      <protection locked="0"/>
    </xf>
    <xf numFmtId="14" fontId="2" fillId="0" borderId="0" xfId="96" applyNumberFormat="1" applyAlignment="1">
      <alignment horizontal="center" vertical="center"/>
    </xf>
    <xf numFmtId="0" fontId="13" fillId="0" borderId="0" xfId="96" applyFont="1" applyAlignment="1">
      <alignment vertical="center"/>
    </xf>
    <xf numFmtId="0" fontId="15" fillId="0" borderId="0" xfId="96" applyFont="1" applyAlignment="1">
      <alignment vertical="top" wrapText="1"/>
    </xf>
    <xf numFmtId="0" fontId="2" fillId="3" borderId="0" xfId="96" applyFill="1" applyAlignment="1">
      <alignment vertical="center"/>
    </xf>
    <xf numFmtId="0" fontId="15" fillId="0" borderId="0" xfId="96" applyFont="1" applyAlignment="1">
      <alignment vertical="top"/>
    </xf>
    <xf numFmtId="0" fontId="10" fillId="0" borderId="0" xfId="96" applyFont="1" applyAlignment="1">
      <alignment horizontal="center" vertical="center"/>
    </xf>
    <xf numFmtId="0" fontId="10" fillId="0" borderId="0" xfId="96" applyFont="1" applyAlignment="1">
      <alignment vertical="center"/>
    </xf>
    <xf numFmtId="0" fontId="0" fillId="0" borderId="21"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16" fontId="29" fillId="9" borderId="44" xfId="2" applyNumberFormat="1" applyFont="1" applyFill="1" applyBorder="1" applyAlignment="1" applyProtection="1">
      <alignment horizontal="center" vertical="center"/>
    </xf>
    <xf numFmtId="49" fontId="33" fillId="0" borderId="106" xfId="2" applyNumberFormat="1" applyFont="1" applyBorder="1" applyAlignment="1" applyProtection="1">
      <alignment horizontal="left" vertical="center" wrapText="1"/>
    </xf>
    <xf numFmtId="171" fontId="29" fillId="0" borderId="84" xfId="2" applyNumberFormat="1" applyFont="1" applyBorder="1" applyAlignment="1" applyProtection="1">
      <alignment horizontal="center" vertical="center"/>
    </xf>
    <xf numFmtId="0" fontId="5" fillId="7" borderId="84" xfId="2" applyNumberFormat="1" applyFont="1" applyFill="1" applyBorder="1" applyAlignment="1" applyProtection="1">
      <alignment horizontal="center" vertical="center"/>
      <protection locked="0"/>
    </xf>
    <xf numFmtId="0" fontId="5" fillId="9" borderId="84" xfId="2" applyNumberFormat="1" applyFont="1" applyFill="1" applyBorder="1" applyAlignment="1" applyProtection="1">
      <alignment horizontal="center" vertical="center"/>
      <protection locked="0"/>
    </xf>
    <xf numFmtId="0" fontId="5" fillId="9" borderId="86" xfId="2" applyNumberFormat="1" applyFont="1" applyFill="1" applyBorder="1" applyAlignment="1" applyProtection="1">
      <alignment horizontal="center" vertical="center"/>
      <protection locked="0"/>
    </xf>
    <xf numFmtId="164" fontId="5" fillId="0" borderId="106" xfId="2" applyNumberFormat="1" applyFont="1" applyBorder="1" applyAlignment="1" applyProtection="1">
      <alignment horizontal="left" vertical="center"/>
    </xf>
    <xf numFmtId="164" fontId="29" fillId="0" borderId="84" xfId="2" applyNumberFormat="1" applyFont="1" applyBorder="1" applyAlignment="1" applyProtection="1">
      <alignment horizontal="center" vertical="center"/>
    </xf>
    <xf numFmtId="164" fontId="5" fillId="0" borderId="87" xfId="2" applyNumberFormat="1" applyFont="1" applyBorder="1" applyAlignment="1" applyProtection="1">
      <alignment horizontal="left" vertical="center"/>
    </xf>
    <xf numFmtId="171" fontId="29" fillId="0" borderId="88" xfId="2" applyNumberFormat="1" applyFont="1" applyBorder="1" applyAlignment="1" applyProtection="1">
      <alignment horizontal="center" vertical="center"/>
    </xf>
    <xf numFmtId="164" fontId="29" fillId="0" borderId="88" xfId="2" applyNumberFormat="1" applyFont="1" applyBorder="1" applyAlignment="1" applyProtection="1">
      <alignment horizontal="center" vertical="center"/>
    </xf>
    <xf numFmtId="0" fontId="5" fillId="9" borderId="37" xfId="2" applyNumberFormat="1" applyFont="1" applyFill="1" applyBorder="1" applyAlignment="1" applyProtection="1">
      <alignment horizontal="center" vertical="center"/>
      <protection locked="0"/>
    </xf>
    <xf numFmtId="0" fontId="5" fillId="7" borderId="35" xfId="0" applyFont="1" applyFill="1" applyBorder="1" applyAlignment="1" applyProtection="1">
      <alignment horizontal="center" vertical="center"/>
      <protection locked="0"/>
    </xf>
    <xf numFmtId="0" fontId="1" fillId="0" borderId="0" xfId="5" applyFont="1" applyAlignment="1" applyProtection="1">
      <alignment horizontal="center"/>
    </xf>
    <xf numFmtId="0" fontId="35" fillId="0" borderId="0" xfId="5" applyFont="1" applyAlignment="1" applyProtection="1">
      <alignment horizontal="center"/>
    </xf>
    <xf numFmtId="0" fontId="35" fillId="0" borderId="3" xfId="5" applyFont="1" applyBorder="1" applyAlignment="1" applyProtection="1">
      <alignment horizontal="center"/>
    </xf>
    <xf numFmtId="0" fontId="35" fillId="0" borderId="3" xfId="5" applyFont="1" applyBorder="1" applyAlignment="1" applyProtection="1">
      <alignment horizontal="center"/>
      <protection locked="0"/>
    </xf>
    <xf numFmtId="165" fontId="42" fillId="0" borderId="17" xfId="5" applyNumberFormat="1" applyFont="1" applyBorder="1" applyAlignment="1" applyProtection="1">
      <alignment horizontal="center"/>
    </xf>
    <xf numFmtId="165" fontId="35" fillId="0" borderId="18" xfId="5" applyNumberFormat="1" applyFont="1" applyBorder="1" applyAlignment="1" applyProtection="1">
      <alignment horizontal="center"/>
    </xf>
    <xf numFmtId="165" fontId="35" fillId="0" borderId="17" xfId="5" applyNumberFormat="1" applyFont="1" applyBorder="1" applyAlignment="1" applyProtection="1">
      <alignment horizontal="center"/>
    </xf>
    <xf numFmtId="165" fontId="35" fillId="0" borderId="18" xfId="5" applyNumberFormat="1" applyFont="1" applyBorder="1" applyAlignment="1" applyProtection="1">
      <alignment horizontal="center"/>
      <protection locked="0"/>
    </xf>
    <xf numFmtId="0" fontId="0" fillId="0" borderId="25" xfId="5" applyFont="1" applyFill="1" applyBorder="1" applyAlignment="1" applyProtection="1">
      <alignment horizontal="center" vertical="center"/>
    </xf>
    <xf numFmtId="0" fontId="36" fillId="0" borderId="24" xfId="5" applyFont="1" applyFill="1" applyBorder="1" applyAlignment="1" applyProtection="1">
      <alignment horizontal="center" vertical="center"/>
    </xf>
    <xf numFmtId="0" fontId="36" fillId="0" borderId="26" xfId="5" applyFont="1" applyFill="1" applyBorder="1" applyAlignment="1" applyProtection="1">
      <alignment horizontal="center" vertical="center"/>
    </xf>
    <xf numFmtId="0" fontId="36" fillId="0" borderId="27" xfId="5" applyFont="1" applyFill="1" applyBorder="1" applyAlignment="1" applyProtection="1">
      <alignment horizontal="center" vertical="center"/>
    </xf>
    <xf numFmtId="0" fontId="36" fillId="0" borderId="0" xfId="5" applyFont="1" applyFill="1" applyBorder="1" applyAlignment="1" applyProtection="1">
      <alignment horizontal="center" vertical="center"/>
    </xf>
    <xf numFmtId="0" fontId="36" fillId="0" borderId="28" xfId="5" applyFont="1" applyFill="1" applyBorder="1" applyAlignment="1" applyProtection="1">
      <alignment horizontal="center" vertical="center"/>
    </xf>
    <xf numFmtId="0" fontId="36" fillId="0" borderId="29" xfId="5" applyFont="1" applyFill="1" applyBorder="1" applyAlignment="1" applyProtection="1">
      <alignment horizontal="center" vertical="center"/>
    </xf>
    <xf numFmtId="0" fontId="36" fillId="0" borderId="20" xfId="5" applyFont="1" applyFill="1" applyBorder="1" applyAlignment="1" applyProtection="1">
      <alignment horizontal="center" vertical="center"/>
    </xf>
    <xf numFmtId="0" fontId="36" fillId="0" borderId="30" xfId="5"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1"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3" fillId="0" borderId="0" xfId="0" applyFont="1" applyAlignment="1" applyProtection="1">
      <alignment horizontal="center" vertical="center"/>
    </xf>
    <xf numFmtId="14" fontId="8" fillId="0" borderId="0" xfId="0" applyNumberFormat="1" applyFont="1" applyAlignment="1" applyProtection="1">
      <alignment horizontal="center" vertical="center"/>
    </xf>
    <xf numFmtId="0" fontId="9" fillId="0" borderId="0" xfId="0" applyFont="1" applyAlignment="1" applyProtection="1">
      <alignment horizontal="center" vertical="center"/>
    </xf>
    <xf numFmtId="166" fontId="8" fillId="5" borderId="0" xfId="0" applyNumberFormat="1"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168" fontId="8" fillId="5" borderId="16" xfId="0" applyNumberFormat="1" applyFont="1" applyFill="1" applyBorder="1" applyAlignment="1" applyProtection="1">
      <alignment horizontal="center" vertical="center"/>
    </xf>
    <xf numFmtId="168" fontId="8" fillId="5" borderId="1"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9" fillId="6" borderId="19" xfId="0" applyFont="1" applyFill="1" applyBorder="1" applyAlignment="1" applyProtection="1">
      <alignment horizontal="center" vertical="center"/>
    </xf>
    <xf numFmtId="0" fontId="9" fillId="6" borderId="18" xfId="0" applyFont="1" applyFill="1" applyBorder="1" applyAlignment="1" applyProtection="1">
      <alignment horizontal="center" vertical="center"/>
    </xf>
    <xf numFmtId="0" fontId="13" fillId="7" borderId="17"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0" fontId="13" fillId="7" borderId="18" xfId="0" applyFont="1" applyFill="1" applyBorder="1" applyAlignment="1" applyProtection="1">
      <alignment horizontal="left" vertical="center"/>
      <protection locked="0"/>
    </xf>
    <xf numFmtId="0" fontId="3" fillId="7" borderId="3" xfId="0"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protection locked="0"/>
    </xf>
    <xf numFmtId="0" fontId="13" fillId="7" borderId="3" xfId="0" applyFont="1" applyFill="1" applyBorder="1" applyAlignment="1" applyProtection="1">
      <alignment horizontal="left" vertical="center"/>
      <protection locked="0"/>
    </xf>
    <xf numFmtId="0" fontId="0" fillId="0" borderId="0" xfId="0" applyFont="1" applyAlignment="1" applyProtection="1">
      <alignment horizontal="left" vertical="top" wrapText="1"/>
    </xf>
    <xf numFmtId="0" fontId="7" fillId="0" borderId="0" xfId="0" applyFont="1" applyAlignment="1" applyProtection="1">
      <alignment horizontal="left" vertical="top" wrapText="1"/>
    </xf>
    <xf numFmtId="0" fontId="13" fillId="0" borderId="20" xfId="0" applyFont="1" applyBorder="1" applyAlignment="1" applyProtection="1">
      <alignment horizontal="center" vertical="center"/>
    </xf>
    <xf numFmtId="0" fontId="15" fillId="7" borderId="25" xfId="0" applyFont="1" applyFill="1" applyBorder="1" applyAlignment="1" applyProtection="1">
      <alignment horizontal="center" vertical="top"/>
      <protection locked="0"/>
    </xf>
    <xf numFmtId="0" fontId="15" fillId="7" borderId="24" xfId="0" applyFont="1" applyFill="1" applyBorder="1" applyAlignment="1" applyProtection="1">
      <alignment horizontal="center" vertical="top"/>
      <protection locked="0"/>
    </xf>
    <xf numFmtId="0" fontId="15" fillId="7" borderId="26" xfId="0" applyFont="1" applyFill="1" applyBorder="1" applyAlignment="1" applyProtection="1">
      <alignment horizontal="center" vertical="top"/>
      <protection locked="0"/>
    </xf>
    <xf numFmtId="0" fontId="15" fillId="7" borderId="27" xfId="0" applyFont="1" applyFill="1" applyBorder="1" applyAlignment="1" applyProtection="1">
      <alignment horizontal="center" vertical="top"/>
      <protection locked="0"/>
    </xf>
    <xf numFmtId="0" fontId="15" fillId="7" borderId="0" xfId="0" applyFont="1" applyFill="1" applyBorder="1" applyAlignment="1" applyProtection="1">
      <alignment horizontal="center" vertical="top"/>
      <protection locked="0"/>
    </xf>
    <xf numFmtId="0" fontId="15" fillId="7" borderId="28" xfId="0" applyFont="1" applyFill="1" applyBorder="1" applyAlignment="1" applyProtection="1">
      <alignment horizontal="center" vertical="top"/>
      <protection locked="0"/>
    </xf>
    <xf numFmtId="0" fontId="15" fillId="7" borderId="29" xfId="0" applyFont="1" applyFill="1" applyBorder="1" applyAlignment="1" applyProtection="1">
      <alignment horizontal="center" vertical="top"/>
      <protection locked="0"/>
    </xf>
    <xf numFmtId="0" fontId="15" fillId="7" borderId="20" xfId="0" applyFont="1" applyFill="1" applyBorder="1" applyAlignment="1" applyProtection="1">
      <alignment horizontal="center" vertical="top"/>
      <protection locked="0"/>
    </xf>
    <xf numFmtId="0" fontId="15" fillId="7" borderId="30" xfId="0" applyFont="1" applyFill="1" applyBorder="1" applyAlignment="1" applyProtection="1">
      <alignment horizontal="center" vertical="top"/>
      <protection locked="0"/>
    </xf>
    <xf numFmtId="0" fontId="15" fillId="0" borderId="25" xfId="0" applyFont="1" applyFill="1" applyBorder="1" applyAlignment="1" applyProtection="1">
      <alignment horizontal="center" vertical="top" wrapText="1"/>
    </xf>
    <xf numFmtId="0" fontId="15" fillId="0" borderId="24" xfId="0" applyFont="1" applyFill="1" applyBorder="1" applyAlignment="1" applyProtection="1">
      <alignment horizontal="center" vertical="top" wrapText="1"/>
    </xf>
    <xf numFmtId="0" fontId="15" fillId="0" borderId="26" xfId="0" applyFont="1" applyFill="1" applyBorder="1" applyAlignment="1" applyProtection="1">
      <alignment horizontal="center" vertical="top" wrapText="1"/>
    </xf>
    <xf numFmtId="0" fontId="15" fillId="0" borderId="27"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15" fillId="0" borderId="28" xfId="0" applyFont="1" applyFill="1" applyBorder="1" applyAlignment="1" applyProtection="1">
      <alignment horizontal="center" vertical="top" wrapText="1"/>
    </xf>
    <xf numFmtId="0" fontId="15" fillId="0" borderId="29" xfId="0" applyFont="1" applyFill="1" applyBorder="1" applyAlignment="1" applyProtection="1">
      <alignment horizontal="center" vertical="top" wrapText="1"/>
    </xf>
    <xf numFmtId="0" fontId="15" fillId="0" borderId="20" xfId="0" applyFont="1" applyFill="1" applyBorder="1" applyAlignment="1" applyProtection="1">
      <alignment horizontal="center" vertical="top" wrapText="1"/>
    </xf>
    <xf numFmtId="0" fontId="15" fillId="0" borderId="30" xfId="0" applyFont="1" applyFill="1" applyBorder="1" applyAlignment="1" applyProtection="1">
      <alignment horizontal="center" vertical="top" wrapText="1"/>
    </xf>
    <xf numFmtId="0" fontId="8" fillId="0" borderId="3" xfId="0" applyFont="1" applyBorder="1" applyAlignment="1" applyProtection="1">
      <alignment horizontal="center" vertical="center"/>
    </xf>
    <xf numFmtId="165" fontId="3" fillId="7" borderId="3" xfId="0" applyNumberFormat="1" applyFont="1" applyFill="1" applyBorder="1" applyAlignment="1" applyProtection="1">
      <alignment horizontal="center" vertical="center"/>
      <protection locked="0"/>
    </xf>
    <xf numFmtId="165" fontId="8" fillId="7" borderId="3" xfId="0" applyNumberFormat="1" applyFont="1" applyFill="1" applyBorder="1" applyAlignment="1" applyProtection="1">
      <alignment horizontal="center" vertical="center"/>
      <protection locked="0"/>
    </xf>
    <xf numFmtId="165" fontId="25" fillId="7" borderId="3" xfId="1"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xf>
    <xf numFmtId="14" fontId="7" fillId="0" borderId="0" xfId="0" applyNumberFormat="1" applyFont="1" applyAlignment="1" applyProtection="1">
      <alignment horizontal="center" vertical="center"/>
    </xf>
    <xf numFmtId="0" fontId="13" fillId="0" borderId="3" xfId="0" applyFont="1" applyBorder="1" applyAlignment="1" applyProtection="1">
      <alignment horizontal="center" vertical="center"/>
    </xf>
    <xf numFmtId="0" fontId="13" fillId="7"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xf>
    <xf numFmtId="0" fontId="22" fillId="0" borderId="121" xfId="24" applyFont="1" applyFill="1" applyBorder="1" applyAlignment="1" applyProtection="1">
      <alignment horizontal="center" vertical="top" wrapText="1"/>
    </xf>
    <xf numFmtId="0" fontId="22" fillId="0" borderId="119" xfId="24" applyFont="1" applyFill="1" applyBorder="1" applyAlignment="1" applyProtection="1">
      <alignment horizontal="center" vertical="top" wrapText="1"/>
    </xf>
    <xf numFmtId="0" fontId="22" fillId="0" borderId="122" xfId="24" applyFont="1" applyFill="1" applyBorder="1" applyAlignment="1" applyProtection="1">
      <alignment horizontal="center" vertical="top" wrapText="1"/>
    </xf>
    <xf numFmtId="0" fontId="22" fillId="0" borderId="123" xfId="24" applyFont="1" applyFill="1" applyBorder="1" applyAlignment="1" applyProtection="1">
      <alignment horizontal="center" vertical="top" wrapText="1"/>
    </xf>
    <xf numFmtId="0" fontId="22" fillId="0" borderId="0" xfId="24" applyFont="1" applyFill="1" applyBorder="1" applyAlignment="1" applyProtection="1">
      <alignment horizontal="center" vertical="top" wrapText="1"/>
    </xf>
    <xf numFmtId="0" fontId="22" fillId="0" borderId="28" xfId="24" applyFont="1" applyFill="1" applyBorder="1" applyAlignment="1" applyProtection="1">
      <alignment horizontal="center" vertical="top" wrapText="1"/>
    </xf>
    <xf numFmtId="0" fontId="22" fillId="0" borderId="124" xfId="24" applyFont="1" applyFill="1" applyBorder="1" applyAlignment="1" applyProtection="1">
      <alignment horizontal="center" vertical="top" wrapText="1"/>
    </xf>
    <xf numFmtId="0" fontId="22" fillId="0" borderId="120" xfId="24" applyFont="1" applyFill="1" applyBorder="1" applyAlignment="1" applyProtection="1">
      <alignment horizontal="center" vertical="top" wrapText="1"/>
    </xf>
    <xf numFmtId="0" fontId="22" fillId="0" borderId="125" xfId="24" applyFont="1" applyFill="1" applyBorder="1" applyAlignment="1" applyProtection="1">
      <alignment horizontal="center" vertical="top" wrapText="1"/>
    </xf>
    <xf numFmtId="0" fontId="56" fillId="0" borderId="106" xfId="5" applyFont="1" applyBorder="1" applyAlignment="1" applyProtection="1">
      <alignment horizontal="center" vertical="center" shrinkToFit="1"/>
    </xf>
    <xf numFmtId="0" fontId="56" fillId="0" borderId="2" xfId="5" applyFont="1" applyBorder="1" applyAlignment="1" applyProtection="1">
      <alignment horizontal="center" vertical="center" shrinkToFit="1"/>
    </xf>
    <xf numFmtId="0" fontId="56" fillId="0" borderId="84" xfId="5" applyFont="1" applyBorder="1" applyAlignment="1" applyProtection="1">
      <alignment horizontal="center" vertical="center" shrinkToFit="1"/>
    </xf>
    <xf numFmtId="0" fontId="56" fillId="0" borderId="86" xfId="5" applyFont="1" applyBorder="1" applyAlignment="1" applyProtection="1">
      <alignment horizontal="center" vertical="center" shrinkToFit="1"/>
    </xf>
    <xf numFmtId="0" fontId="56" fillId="0" borderId="115" xfId="5" applyFont="1" applyBorder="1" applyAlignment="1" applyProtection="1">
      <alignment horizontal="center" vertical="center" shrinkToFit="1"/>
    </xf>
    <xf numFmtId="0" fontId="56" fillId="0" borderId="4" xfId="5" applyFont="1" applyBorder="1" applyAlignment="1" applyProtection="1">
      <alignment horizontal="center" vertical="center" shrinkToFit="1"/>
    </xf>
    <xf numFmtId="0" fontId="18" fillId="0" borderId="0" xfId="24" applyFont="1" applyBorder="1" applyAlignment="1" applyProtection="1">
      <alignment horizontal="center" vertical="center"/>
    </xf>
    <xf numFmtId="0" fontId="22" fillId="13" borderId="25" xfId="24" applyFont="1" applyFill="1" applyBorder="1" applyAlignment="1" applyProtection="1">
      <alignment horizontal="center" vertical="top"/>
      <protection locked="0"/>
    </xf>
    <xf numFmtId="0" fontId="22" fillId="13" borderId="24" xfId="24" applyFont="1" applyFill="1" applyBorder="1" applyAlignment="1" applyProtection="1">
      <alignment horizontal="center" vertical="top"/>
      <protection locked="0"/>
    </xf>
    <xf numFmtId="0" fontId="22" fillId="13" borderId="26" xfId="24" applyFont="1" applyFill="1" applyBorder="1" applyAlignment="1" applyProtection="1">
      <alignment horizontal="center" vertical="top"/>
      <protection locked="0"/>
    </xf>
    <xf numFmtId="0" fontId="22" fillId="0" borderId="25" xfId="24" applyFont="1" applyFill="1" applyBorder="1" applyAlignment="1" applyProtection="1">
      <alignment horizontal="center" vertical="top" wrapText="1"/>
    </xf>
    <xf numFmtId="0" fontId="22" fillId="0" borderId="24" xfId="24" applyFont="1" applyFill="1" applyBorder="1" applyAlignment="1" applyProtection="1">
      <alignment horizontal="center" vertical="top" wrapText="1"/>
    </xf>
    <xf numFmtId="0" fontId="22" fillId="0" borderId="26" xfId="24" applyFont="1" applyFill="1" applyBorder="1" applyAlignment="1" applyProtection="1">
      <alignment horizontal="center" vertical="top" wrapText="1"/>
    </xf>
    <xf numFmtId="0" fontId="22" fillId="0" borderId="27" xfId="24" applyFont="1" applyFill="1" applyBorder="1" applyAlignment="1" applyProtection="1">
      <alignment horizontal="center" vertical="top" wrapText="1"/>
    </xf>
    <xf numFmtId="0" fontId="22" fillId="0" borderId="29" xfId="24" applyFont="1" applyFill="1" applyBorder="1" applyAlignment="1" applyProtection="1">
      <alignment horizontal="center" vertical="top" wrapText="1"/>
    </xf>
    <xf numFmtId="0" fontId="22" fillId="0" borderId="20" xfId="24" applyFont="1" applyFill="1" applyBorder="1" applyAlignment="1" applyProtection="1">
      <alignment horizontal="center" vertical="top" wrapText="1"/>
    </xf>
    <xf numFmtId="0" fontId="22" fillId="0" borderId="30" xfId="24" applyFont="1" applyFill="1" applyBorder="1" applyAlignment="1" applyProtection="1">
      <alignment horizontal="center" vertical="top" wrapText="1"/>
    </xf>
    <xf numFmtId="0" fontId="16" fillId="0" borderId="66" xfId="24" applyFont="1" applyBorder="1" applyAlignment="1" applyProtection="1">
      <alignment horizontal="center" vertical="center"/>
    </xf>
    <xf numFmtId="179" fontId="16" fillId="13" borderId="66" xfId="24" applyNumberFormat="1" applyFont="1" applyFill="1" applyBorder="1" applyAlignment="1" applyProtection="1">
      <alignment horizontal="center" vertical="center"/>
      <protection locked="0"/>
    </xf>
    <xf numFmtId="0" fontId="22" fillId="0" borderId="0" xfId="24" applyFont="1" applyBorder="1" applyAlignment="1" applyProtection="1">
      <alignment horizontal="left" vertical="center"/>
    </xf>
    <xf numFmtId="14" fontId="5" fillId="0" borderId="0" xfId="24" applyNumberFormat="1" applyFont="1" applyBorder="1" applyAlignment="1" applyProtection="1">
      <alignment horizontal="center" vertical="center"/>
    </xf>
    <xf numFmtId="179" fontId="16" fillId="13" borderId="135" xfId="24" applyNumberFormat="1" applyFont="1" applyFill="1" applyBorder="1" applyAlignment="1" applyProtection="1">
      <alignment horizontal="center" vertical="center"/>
      <protection locked="0"/>
    </xf>
    <xf numFmtId="179" fontId="16" fillId="13" borderId="81" xfId="24" applyNumberFormat="1" applyFont="1" applyFill="1" applyBorder="1" applyAlignment="1" applyProtection="1">
      <alignment horizontal="center" vertical="center"/>
      <protection locked="0"/>
    </xf>
    <xf numFmtId="179" fontId="16" fillId="13" borderId="136" xfId="24" applyNumberFormat="1" applyFont="1" applyFill="1" applyBorder="1" applyAlignment="1" applyProtection="1">
      <alignment horizontal="center" vertical="center"/>
      <protection locked="0"/>
    </xf>
    <xf numFmtId="179" fontId="16" fillId="13" borderId="63" xfId="24" applyNumberFormat="1" applyFont="1" applyFill="1" applyBorder="1" applyAlignment="1" applyProtection="1">
      <alignment horizontal="center" vertical="center"/>
      <protection locked="0"/>
    </xf>
    <xf numFmtId="179" fontId="16" fillId="13" borderId="60" xfId="24" applyNumberFormat="1" applyFont="1" applyFill="1" applyBorder="1" applyAlignment="1" applyProtection="1">
      <alignment horizontal="center" vertical="center"/>
      <protection locked="0"/>
    </xf>
    <xf numFmtId="179" fontId="16" fillId="13" borderId="64" xfId="24" applyNumberFormat="1" applyFont="1" applyFill="1" applyBorder="1" applyAlignment="1" applyProtection="1">
      <alignment horizontal="center" vertical="center"/>
      <protection locked="0"/>
    </xf>
    <xf numFmtId="175" fontId="18" fillId="15" borderId="66" xfId="24" applyNumberFormat="1" applyFont="1" applyFill="1" applyBorder="1" applyAlignment="1" applyProtection="1">
      <alignment horizontal="center" vertical="center"/>
    </xf>
    <xf numFmtId="0" fontId="5" fillId="13" borderId="66" xfId="24" applyFont="1" applyFill="1" applyBorder="1" applyAlignment="1" applyProtection="1">
      <alignment horizontal="center" vertical="center"/>
      <protection locked="0"/>
    </xf>
    <xf numFmtId="174" fontId="51" fillId="0" borderId="0" xfId="5" applyNumberFormat="1" applyFont="1" applyFill="1" applyBorder="1" applyAlignment="1" applyProtection="1">
      <alignment horizontal="center" vertical="center" wrapText="1"/>
    </xf>
    <xf numFmtId="0" fontId="15" fillId="0" borderId="55" xfId="24" applyFont="1" applyBorder="1" applyAlignment="1" applyProtection="1">
      <alignment horizontal="center" vertical="center" wrapText="1"/>
    </xf>
    <xf numFmtId="0" fontId="15" fillId="0" borderId="0" xfId="24" applyFont="1" applyBorder="1" applyAlignment="1" applyProtection="1">
      <alignment horizontal="center" vertical="center" wrapText="1"/>
    </xf>
    <xf numFmtId="0" fontId="67" fillId="0" borderId="55" xfId="24" applyFont="1" applyBorder="1" applyAlignment="1" applyProtection="1">
      <alignment horizontal="center" vertical="center" wrapText="1"/>
    </xf>
    <xf numFmtId="0" fontId="67" fillId="0" borderId="0" xfId="24" applyFont="1" applyAlignment="1" applyProtection="1">
      <alignment horizontal="center" vertical="center" wrapText="1"/>
    </xf>
    <xf numFmtId="178" fontId="18" fillId="15" borderId="66" xfId="24" applyNumberFormat="1" applyFont="1" applyFill="1" applyBorder="1" applyAlignment="1" applyProtection="1">
      <alignment horizontal="center" vertical="center"/>
    </xf>
    <xf numFmtId="0" fontId="58" fillId="0" borderId="11" xfId="5" applyFont="1" applyBorder="1" applyAlignment="1" applyProtection="1">
      <alignment horizontal="center" vertical="center" wrapText="1"/>
      <protection locked="0"/>
    </xf>
    <xf numFmtId="0" fontId="58" fillId="0" borderId="16" xfId="5" applyFont="1" applyBorder="1" applyAlignment="1" applyProtection="1">
      <alignment horizontal="center" vertical="center" wrapText="1"/>
      <protection locked="0"/>
    </xf>
    <xf numFmtId="0" fontId="55" fillId="0" borderId="130" xfId="5" applyFont="1" applyBorder="1" applyAlignment="1" applyProtection="1">
      <alignment horizontal="center" vertical="center"/>
    </xf>
    <xf numFmtId="0" fontId="55" fillId="0" borderId="131" xfId="5" applyFont="1" applyBorder="1" applyAlignment="1" applyProtection="1">
      <alignment horizontal="center" vertical="center"/>
    </xf>
    <xf numFmtId="0" fontId="55" fillId="0" borderId="81" xfId="5" applyFont="1" applyBorder="1" applyAlignment="1" applyProtection="1">
      <alignment horizontal="center" vertical="center"/>
    </xf>
    <xf numFmtId="0" fontId="55" fillId="0" borderId="136" xfId="5" applyFont="1" applyBorder="1" applyAlignment="1" applyProtection="1">
      <alignment horizontal="center" vertical="center"/>
    </xf>
    <xf numFmtId="0" fontId="16" fillId="0" borderId="0" xfId="24" applyFont="1" applyBorder="1" applyAlignment="1" applyProtection="1">
      <alignment horizontal="center" vertical="center"/>
    </xf>
    <xf numFmtId="0" fontId="44" fillId="0" borderId="0" xfId="5" applyFont="1" applyFill="1" applyAlignment="1" applyProtection="1">
      <alignment horizontal="center" wrapText="1"/>
    </xf>
    <xf numFmtId="174" fontId="45" fillId="0" borderId="0" xfId="5" applyNumberFormat="1" applyFont="1" applyFill="1" applyBorder="1" applyAlignment="1" applyProtection="1">
      <alignment horizontal="center" vertical="center" wrapText="1" shrinkToFit="1"/>
    </xf>
    <xf numFmtId="174" fontId="50" fillId="0" borderId="0" xfId="5" applyNumberFormat="1" applyFont="1" applyFill="1" applyBorder="1" applyAlignment="1" applyProtection="1">
      <alignment horizontal="center" vertical="center" wrapText="1"/>
    </xf>
    <xf numFmtId="174" fontId="50" fillId="0" borderId="0" xfId="5" applyNumberFormat="1" applyFont="1" applyFill="1" applyBorder="1" applyAlignment="1" applyProtection="1">
      <alignment horizontal="center" vertical="center"/>
    </xf>
    <xf numFmtId="0" fontId="18" fillId="0" borderId="66" xfId="24" applyFont="1" applyBorder="1" applyAlignment="1" applyProtection="1">
      <alignment horizontal="center" vertical="center"/>
    </xf>
    <xf numFmtId="179" fontId="16" fillId="13" borderId="132" xfId="24" applyNumberFormat="1" applyFont="1" applyFill="1" applyBorder="1" applyAlignment="1" applyProtection="1">
      <alignment horizontal="center" vertical="center"/>
      <protection locked="0"/>
    </xf>
    <xf numFmtId="179" fontId="16" fillId="13" borderId="133" xfId="24" applyNumberFormat="1" applyFont="1" applyFill="1" applyBorder="1" applyAlignment="1" applyProtection="1">
      <alignment horizontal="center" vertical="center"/>
      <protection locked="0"/>
    </xf>
    <xf numFmtId="179" fontId="16" fillId="13" borderId="134" xfId="24" applyNumberFormat="1" applyFont="1" applyFill="1" applyBorder="1" applyAlignment="1" applyProtection="1">
      <alignment horizontal="center" vertical="center"/>
      <protection locked="0"/>
    </xf>
    <xf numFmtId="0" fontId="16" fillId="0" borderId="0" xfId="24" applyFont="1" applyBorder="1" applyAlignment="1" applyProtection="1">
      <alignment horizontal="left" vertical="top" wrapText="1"/>
    </xf>
    <xf numFmtId="0" fontId="54" fillId="0" borderId="47" xfId="5" applyFont="1" applyBorder="1" applyAlignment="1" applyProtection="1">
      <alignment horizontal="center" vertical="center"/>
    </xf>
    <xf numFmtId="0" fontId="57" fillId="0" borderId="49" xfId="5" applyFont="1" applyBorder="1" applyAlignment="1" applyProtection="1">
      <alignment horizontal="center"/>
    </xf>
    <xf numFmtId="0" fontId="56" fillId="0" borderId="50" xfId="5" applyFont="1" applyBorder="1" applyAlignment="1" applyProtection="1">
      <alignment horizontal="center"/>
    </xf>
    <xf numFmtId="0" fontId="56" fillId="0" borderId="51" xfId="5" applyFont="1" applyBorder="1" applyAlignment="1" applyProtection="1">
      <alignment horizontal="center"/>
    </xf>
    <xf numFmtId="178" fontId="18" fillId="15" borderId="79" xfId="24" applyNumberFormat="1" applyFont="1" applyFill="1" applyBorder="1" applyAlignment="1" applyProtection="1">
      <alignment horizontal="center" vertical="center"/>
    </xf>
    <xf numFmtId="178" fontId="18" fillId="15" borderId="80" xfId="24" applyNumberFormat="1" applyFont="1" applyFill="1" applyBorder="1" applyAlignment="1" applyProtection="1">
      <alignment horizontal="center" vertical="center"/>
    </xf>
    <xf numFmtId="0" fontId="6" fillId="12" borderId="66" xfId="24" applyFont="1" applyFill="1" applyBorder="1" applyAlignment="1" applyProtection="1">
      <alignment horizontal="center" vertical="center"/>
    </xf>
    <xf numFmtId="0" fontId="18" fillId="0" borderId="0" xfId="0" applyFont="1" applyAlignment="1" applyProtection="1">
      <alignment horizontal="center" vertical="center"/>
    </xf>
    <xf numFmtId="166" fontId="16" fillId="5" borderId="0" xfId="0" applyNumberFormat="1" applyFont="1" applyFill="1" applyBorder="1" applyAlignment="1" applyProtection="1">
      <alignment horizontal="center" vertical="center" wrapText="1"/>
    </xf>
    <xf numFmtId="0" fontId="16" fillId="0" borderId="0" xfId="0" applyFont="1" applyBorder="1" applyAlignment="1" applyProtection="1">
      <alignment horizontal="left" vertical="center" wrapText="1"/>
    </xf>
    <xf numFmtId="0" fontId="6" fillId="0" borderId="0" xfId="0" applyFont="1" applyAlignment="1" applyProtection="1">
      <alignment horizontal="center" vertical="center"/>
    </xf>
    <xf numFmtId="0" fontId="5" fillId="0" borderId="0" xfId="0" applyFont="1" applyAlignment="1" applyProtection="1">
      <alignment horizontal="left" vertical="top" wrapText="1"/>
    </xf>
    <xf numFmtId="14" fontId="16" fillId="0" borderId="0" xfId="0" applyNumberFormat="1" applyFont="1" applyAlignment="1" applyProtection="1">
      <alignment horizontal="center" vertical="center"/>
    </xf>
    <xf numFmtId="0" fontId="19" fillId="5" borderId="11" xfId="0" applyFont="1" applyFill="1" applyBorder="1" applyAlignment="1" applyProtection="1">
      <alignment horizontal="center" vertical="center"/>
    </xf>
    <xf numFmtId="0" fontId="19" fillId="5" borderId="16" xfId="0" applyFont="1" applyFill="1" applyBorder="1" applyAlignment="1" applyProtection="1">
      <alignment horizontal="center" vertical="center"/>
    </xf>
    <xf numFmtId="0" fontId="19" fillId="5" borderId="13"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168" fontId="16" fillId="5" borderId="16" xfId="0" applyNumberFormat="1" applyFont="1" applyFill="1" applyBorder="1" applyAlignment="1" applyProtection="1">
      <alignment horizontal="center" vertical="center"/>
    </xf>
    <xf numFmtId="168" fontId="16" fillId="5" borderId="1" xfId="0" applyNumberFormat="1"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16" fillId="7" borderId="16"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64" fillId="0" borderId="0" xfId="0" applyFont="1" applyBorder="1" applyAlignment="1" applyProtection="1">
      <alignment horizontal="center" vertical="center" wrapText="1"/>
    </xf>
    <xf numFmtId="0" fontId="18" fillId="7" borderId="17" xfId="0" applyFont="1" applyFill="1" applyBorder="1" applyAlignment="1" applyProtection="1">
      <alignment horizontal="left" vertical="center"/>
      <protection locked="0"/>
    </xf>
    <xf numFmtId="0" fontId="18" fillId="7" borderId="18"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18" fillId="7" borderId="19" xfId="0" applyFont="1" applyFill="1" applyBorder="1" applyAlignment="1" applyProtection="1">
      <alignment horizontal="left" vertical="center"/>
      <protection locked="0"/>
    </xf>
    <xf numFmtId="0" fontId="18" fillId="7" borderId="3" xfId="0" applyFont="1" applyFill="1" applyBorder="1" applyAlignment="1" applyProtection="1">
      <alignment horizontal="left" vertical="center"/>
      <protection locked="0"/>
    </xf>
    <xf numFmtId="0" fontId="5" fillId="0" borderId="3" xfId="0" applyFont="1" applyBorder="1" applyAlignment="1" applyProtection="1">
      <alignment horizontal="center" vertical="center"/>
    </xf>
    <xf numFmtId="0" fontId="22" fillId="7" borderId="25" xfId="0" applyFont="1" applyFill="1" applyBorder="1" applyAlignment="1" applyProtection="1">
      <alignment horizontal="center" vertical="top"/>
      <protection locked="0"/>
    </xf>
    <xf numFmtId="0" fontId="22" fillId="7" borderId="24" xfId="0" applyFont="1" applyFill="1" applyBorder="1" applyAlignment="1" applyProtection="1">
      <alignment horizontal="center" vertical="top"/>
      <protection locked="0"/>
    </xf>
    <xf numFmtId="0" fontId="22" fillId="7" borderId="26" xfId="0" applyFont="1" applyFill="1" applyBorder="1" applyAlignment="1" applyProtection="1">
      <alignment horizontal="center" vertical="top"/>
      <protection locked="0"/>
    </xf>
    <xf numFmtId="0" fontId="22" fillId="7" borderId="27" xfId="0" applyFont="1" applyFill="1" applyBorder="1" applyAlignment="1" applyProtection="1">
      <alignment horizontal="center" vertical="top"/>
      <protection locked="0"/>
    </xf>
    <xf numFmtId="0" fontId="22" fillId="7" borderId="0" xfId="0" applyFont="1" applyFill="1" applyBorder="1" applyAlignment="1" applyProtection="1">
      <alignment horizontal="center" vertical="top"/>
      <protection locked="0"/>
    </xf>
    <xf numFmtId="0" fontId="22" fillId="7" borderId="28" xfId="0" applyFont="1" applyFill="1" applyBorder="1" applyAlignment="1" applyProtection="1">
      <alignment horizontal="center" vertical="top"/>
      <protection locked="0"/>
    </xf>
    <xf numFmtId="0" fontId="22" fillId="7" borderId="29" xfId="0" applyFont="1" applyFill="1" applyBorder="1" applyAlignment="1" applyProtection="1">
      <alignment horizontal="center" vertical="top"/>
      <protection locked="0"/>
    </xf>
    <xf numFmtId="0" fontId="22" fillId="7" borderId="20" xfId="0" applyFont="1" applyFill="1" applyBorder="1" applyAlignment="1" applyProtection="1">
      <alignment horizontal="center" vertical="top"/>
      <protection locked="0"/>
    </xf>
    <xf numFmtId="0" fontId="22" fillId="7" borderId="30" xfId="0" applyFont="1" applyFill="1" applyBorder="1" applyAlignment="1" applyProtection="1">
      <alignment horizontal="center" vertical="top"/>
      <protection locked="0"/>
    </xf>
    <xf numFmtId="0" fontId="18" fillId="0" borderId="3" xfId="0" applyFont="1" applyBorder="1" applyAlignment="1" applyProtection="1">
      <alignment horizontal="center" vertical="center"/>
    </xf>
    <xf numFmtId="0" fontId="18" fillId="7" borderId="3"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xf>
    <xf numFmtId="0" fontId="22" fillId="0" borderId="0" xfId="0" applyFont="1" applyAlignment="1" applyProtection="1">
      <alignment horizontal="left" vertical="center"/>
    </xf>
    <xf numFmtId="14" fontId="5" fillId="0" borderId="0" xfId="0" applyNumberFormat="1" applyFont="1" applyAlignment="1" applyProtection="1">
      <alignment horizontal="center" vertical="center"/>
    </xf>
    <xf numFmtId="0" fontId="18" fillId="0" borderId="20" xfId="0" applyFont="1" applyBorder="1" applyAlignment="1" applyProtection="1">
      <alignment horizontal="center" vertical="center"/>
    </xf>
    <xf numFmtId="0" fontId="22" fillId="0" borderId="25" xfId="0" applyFont="1" applyFill="1" applyBorder="1" applyAlignment="1" applyProtection="1">
      <alignment horizontal="center" vertical="top" wrapText="1"/>
    </xf>
    <xf numFmtId="0" fontId="22" fillId="0" borderId="24" xfId="0" applyFont="1" applyFill="1" applyBorder="1" applyAlignment="1" applyProtection="1">
      <alignment horizontal="center" vertical="top" wrapText="1"/>
    </xf>
    <xf numFmtId="0" fontId="22" fillId="0" borderId="27"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29" xfId="0" applyFont="1" applyFill="1" applyBorder="1" applyAlignment="1" applyProtection="1">
      <alignment horizontal="center" vertical="top" wrapText="1"/>
    </xf>
    <xf numFmtId="0" fontId="22" fillId="0" borderId="20" xfId="0" applyFont="1" applyFill="1" applyBorder="1" applyAlignment="1" applyProtection="1">
      <alignment horizontal="center" vertical="top" wrapText="1"/>
    </xf>
    <xf numFmtId="0" fontId="22" fillId="0" borderId="26" xfId="0" applyFont="1" applyFill="1" applyBorder="1" applyAlignment="1" applyProtection="1">
      <alignment horizontal="center" vertical="top" wrapText="1"/>
    </xf>
    <xf numFmtId="0" fontId="22" fillId="0" borderId="28" xfId="0" applyFont="1" applyFill="1" applyBorder="1" applyAlignment="1" applyProtection="1">
      <alignment horizontal="center" vertical="top" wrapText="1"/>
    </xf>
    <xf numFmtId="0" fontId="22" fillId="0" borderId="30" xfId="0" applyFont="1" applyFill="1" applyBorder="1" applyAlignment="1" applyProtection="1">
      <alignment horizontal="center" vertical="top" wrapText="1"/>
    </xf>
    <xf numFmtId="0" fontId="23" fillId="0" borderId="0" xfId="0" applyFont="1" applyBorder="1" applyAlignment="1" applyProtection="1">
      <alignment horizontal="center" vertical="center" wrapText="1"/>
    </xf>
    <xf numFmtId="0" fontId="16" fillId="0" borderId="0" xfId="0" applyFont="1" applyAlignment="1" applyProtection="1">
      <alignment horizontal="center" vertical="center"/>
    </xf>
    <xf numFmtId="0" fontId="16" fillId="0" borderId="1" xfId="0" applyFont="1" applyBorder="1" applyAlignment="1" applyProtection="1">
      <alignment horizontal="left" vertical="center"/>
    </xf>
    <xf numFmtId="0" fontId="16" fillId="0" borderId="0" xfId="0" applyFont="1" applyBorder="1" applyAlignment="1" applyProtection="1">
      <alignment horizontal="left" vertical="center"/>
    </xf>
    <xf numFmtId="165" fontId="16" fillId="7" borderId="17" xfId="0" applyNumberFormat="1" applyFont="1" applyFill="1" applyBorder="1" applyAlignment="1" applyProtection="1">
      <alignment horizontal="center" vertical="center"/>
      <protection locked="0"/>
    </xf>
    <xf numFmtId="165" fontId="16" fillId="7" borderId="19" xfId="0" applyNumberFormat="1" applyFont="1" applyFill="1" applyBorder="1" applyAlignment="1" applyProtection="1">
      <alignment horizontal="center" vertical="center"/>
      <protection locked="0"/>
    </xf>
    <xf numFmtId="165" fontId="16" fillId="7" borderId="18" xfId="0" applyNumberFormat="1" applyFont="1" applyFill="1" applyBorder="1" applyAlignment="1" applyProtection="1">
      <alignment horizontal="center" vertical="center"/>
      <protection locked="0"/>
    </xf>
    <xf numFmtId="164" fontId="16" fillId="5" borderId="16" xfId="0" applyNumberFormat="1" applyFont="1" applyFill="1" applyBorder="1" applyAlignment="1" applyProtection="1">
      <alignment horizontal="center" vertical="center"/>
    </xf>
    <xf numFmtId="164" fontId="16" fillId="5" borderId="1" xfId="0" applyNumberFormat="1" applyFont="1" applyFill="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8"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18" xfId="0" applyFont="1" applyBorder="1" applyAlignment="1" applyProtection="1">
      <alignment horizontal="center" vertical="center"/>
    </xf>
    <xf numFmtId="0" fontId="5" fillId="7" borderId="34" xfId="0" applyFont="1" applyFill="1" applyBorder="1" applyAlignment="1" applyProtection="1">
      <alignment horizontal="center" vertical="center"/>
      <protection locked="0"/>
    </xf>
    <xf numFmtId="0" fontId="5" fillId="7" borderId="35" xfId="0" applyFont="1" applyFill="1" applyBorder="1" applyAlignment="1" applyProtection="1">
      <alignment horizontal="center" vertical="center"/>
      <protection locked="0"/>
    </xf>
    <xf numFmtId="0" fontId="2" fillId="0" borderId="0" xfId="96" applyAlignment="1">
      <alignment horizontal="left" vertical="top" wrapText="1"/>
    </xf>
    <xf numFmtId="0" fontId="1" fillId="0" borderId="0" xfId="96" applyFont="1" applyAlignment="1">
      <alignment horizontal="left" vertical="center" wrapText="1"/>
    </xf>
    <xf numFmtId="0" fontId="11" fillId="0" borderId="0" xfId="96" applyFont="1" applyAlignment="1">
      <alignment horizontal="center" vertical="center" wrapText="1"/>
    </xf>
    <xf numFmtId="0" fontId="12" fillId="0" borderId="0" xfId="96" applyFont="1" applyAlignment="1">
      <alignment horizontal="center" vertical="center" wrapText="1"/>
    </xf>
    <xf numFmtId="0" fontId="11" fillId="0" borderId="82" xfId="96" applyFont="1" applyBorder="1" applyAlignment="1">
      <alignment horizontal="center" vertical="center"/>
    </xf>
    <xf numFmtId="0" fontId="2" fillId="8" borderId="31" xfId="96" applyFill="1" applyBorder="1" applyAlignment="1" applyProtection="1">
      <alignment horizontal="center" vertical="center"/>
      <protection locked="0"/>
    </xf>
    <xf numFmtId="0" fontId="2" fillId="8" borderId="93" xfId="96" applyFill="1" applyBorder="1" applyAlignment="1" applyProtection="1">
      <alignment horizontal="center" vertical="center"/>
      <protection locked="0"/>
    </xf>
    <xf numFmtId="0" fontId="2" fillId="8" borderId="102" xfId="96" applyFill="1" applyBorder="1" applyAlignment="1" applyProtection="1">
      <alignment horizontal="center" vertical="center"/>
      <protection locked="0"/>
    </xf>
    <xf numFmtId="0" fontId="2" fillId="8" borderId="34" xfId="96" applyFill="1" applyBorder="1" applyAlignment="1" applyProtection="1">
      <alignment horizontal="center" vertical="center"/>
      <protection locked="0"/>
    </xf>
    <xf numFmtId="0" fontId="2" fillId="8" borderId="94" xfId="96" applyFill="1" applyBorder="1" applyAlignment="1" applyProtection="1">
      <alignment horizontal="center" vertical="center"/>
      <protection locked="0"/>
    </xf>
    <xf numFmtId="0" fontId="2" fillId="8" borderId="103" xfId="96" applyFill="1" applyBorder="1" applyAlignment="1" applyProtection="1">
      <alignment horizontal="center" vertical="center"/>
      <protection locked="0"/>
    </xf>
    <xf numFmtId="0" fontId="2" fillId="8" borderId="44" xfId="96" applyFill="1" applyBorder="1" applyAlignment="1" applyProtection="1">
      <alignment horizontal="center" vertical="center"/>
      <protection locked="0"/>
    </xf>
    <xf numFmtId="0" fontId="2" fillId="8" borderId="109" xfId="96" applyFill="1" applyBorder="1" applyAlignment="1" applyProtection="1">
      <alignment horizontal="center" vertical="center"/>
      <protection locked="0"/>
    </xf>
    <xf numFmtId="0" fontId="2" fillId="8" borderId="112" xfId="96" applyFill="1" applyBorder="1" applyAlignment="1" applyProtection="1">
      <alignment horizontal="center" vertical="center"/>
      <protection locked="0"/>
    </xf>
    <xf numFmtId="0" fontId="13" fillId="0" borderId="0" xfId="96" applyFont="1" applyAlignment="1">
      <alignment horizontal="center" vertical="center"/>
    </xf>
    <xf numFmtId="14" fontId="1" fillId="0" borderId="0" xfId="96" applyNumberFormat="1" applyFont="1" applyAlignment="1">
      <alignment horizontal="center" vertical="center"/>
    </xf>
    <xf numFmtId="0" fontId="2" fillId="0" borderId="115" xfId="96" applyBorder="1" applyAlignment="1">
      <alignment horizontal="center" vertical="center"/>
    </xf>
    <xf numFmtId="0" fontId="2" fillId="0" borderId="115" xfId="96" applyBorder="1" applyAlignment="1">
      <alignment horizontal="center" vertical="center" wrapText="1"/>
    </xf>
    <xf numFmtId="0" fontId="9" fillId="0" borderId="0" xfId="96" applyFont="1" applyAlignment="1">
      <alignment horizontal="center" vertical="center"/>
    </xf>
    <xf numFmtId="166" fontId="1" fillId="5" borderId="0" xfId="96" applyNumberFormat="1" applyFont="1" applyFill="1" applyAlignment="1">
      <alignment horizontal="center" vertical="center" wrapText="1"/>
    </xf>
    <xf numFmtId="0" fontId="14" fillId="5" borderId="11" xfId="96" applyFont="1" applyFill="1" applyBorder="1" applyAlignment="1">
      <alignment horizontal="center" vertical="center"/>
    </xf>
    <xf numFmtId="0" fontId="14" fillId="5" borderId="16" xfId="96" applyFont="1" applyFill="1" applyBorder="1" applyAlignment="1">
      <alignment horizontal="center" vertical="center"/>
    </xf>
    <xf numFmtId="0" fontId="14" fillId="5" borderId="113" xfId="96" applyFont="1" applyFill="1" applyBorder="1" applyAlignment="1">
      <alignment horizontal="center" vertical="center"/>
    </xf>
    <xf numFmtId="0" fontId="14" fillId="5" borderId="82" xfId="96" applyFont="1" applyFill="1" applyBorder="1" applyAlignment="1">
      <alignment horizontal="center" vertical="center"/>
    </xf>
    <xf numFmtId="168" fontId="1" fillId="5" borderId="16" xfId="96" applyNumberFormat="1" applyFont="1" applyFill="1" applyBorder="1" applyAlignment="1">
      <alignment horizontal="center" vertical="center"/>
    </xf>
    <xf numFmtId="168" fontId="1" fillId="5" borderId="82" xfId="96" applyNumberFormat="1" applyFont="1" applyFill="1" applyBorder="1" applyAlignment="1">
      <alignment horizontal="center" vertical="center"/>
    </xf>
    <xf numFmtId="0" fontId="2" fillId="5" borderId="16" xfId="96" applyFill="1" applyBorder="1" applyAlignment="1">
      <alignment horizontal="center" vertical="center"/>
    </xf>
    <xf numFmtId="0" fontId="2" fillId="5" borderId="82" xfId="96" applyFill="1" applyBorder="1" applyAlignment="1">
      <alignment horizontal="center" vertical="center"/>
    </xf>
    <xf numFmtId="0" fontId="1" fillId="7" borderId="16" xfId="96" applyFont="1" applyFill="1" applyBorder="1" applyAlignment="1" applyProtection="1">
      <alignment horizontal="center" vertical="center"/>
      <protection locked="0"/>
    </xf>
    <xf numFmtId="0" fontId="1" fillId="7" borderId="82" xfId="96" applyFont="1" applyFill="1" applyBorder="1" applyAlignment="1" applyProtection="1">
      <alignment horizontal="center" vertical="center"/>
      <protection locked="0"/>
    </xf>
    <xf numFmtId="0" fontId="2" fillId="5" borderId="12" xfId="96" applyFill="1" applyBorder="1" applyAlignment="1">
      <alignment horizontal="center" vertical="center"/>
    </xf>
    <xf numFmtId="0" fontId="2" fillId="5" borderId="114" xfId="96" applyFill="1" applyBorder="1" applyAlignment="1">
      <alignment horizontal="center" vertical="center"/>
    </xf>
    <xf numFmtId="0" fontId="1" fillId="0" borderId="115" xfId="96" applyFont="1" applyBorder="1" applyAlignment="1">
      <alignment horizontal="center" vertical="center"/>
    </xf>
    <xf numFmtId="165" fontId="29" fillId="7" borderId="116" xfId="2" applyNumberFormat="1" applyFont="1" applyFill="1" applyBorder="1" applyAlignment="1" applyProtection="1">
      <alignment horizontal="center" vertical="center"/>
      <protection locked="0"/>
    </xf>
    <xf numFmtId="165" fontId="29" fillId="7" borderId="117" xfId="2" applyNumberFormat="1" applyFont="1" applyFill="1" applyBorder="1" applyAlignment="1" applyProtection="1">
      <alignment horizontal="center" vertical="center"/>
      <protection locked="0"/>
    </xf>
    <xf numFmtId="165" fontId="29" fillId="7" borderId="118" xfId="2" applyNumberFormat="1" applyFont="1" applyFill="1" applyBorder="1" applyAlignment="1" applyProtection="1">
      <alignment horizontal="center" vertical="center"/>
      <protection locked="0"/>
    </xf>
    <xf numFmtId="0" fontId="9" fillId="2" borderId="115" xfId="96" applyFont="1" applyFill="1" applyBorder="1" applyAlignment="1">
      <alignment horizontal="center" vertical="center"/>
    </xf>
    <xf numFmtId="0" fontId="9" fillId="6" borderId="116" xfId="96" applyFont="1" applyFill="1" applyBorder="1" applyAlignment="1">
      <alignment horizontal="center" vertical="center"/>
    </xf>
    <xf numFmtId="0" fontId="9" fillId="6" borderId="117" xfId="96" applyFont="1" applyFill="1" applyBorder="1" applyAlignment="1">
      <alignment horizontal="center" vertical="center"/>
    </xf>
    <xf numFmtId="0" fontId="9" fillId="6" borderId="118" xfId="96" applyFont="1" applyFill="1" applyBorder="1" applyAlignment="1">
      <alignment horizontal="center" vertical="center"/>
    </xf>
    <xf numFmtId="0" fontId="13" fillId="7" borderId="116" xfId="96" applyFont="1" applyFill="1" applyBorder="1" applyAlignment="1" applyProtection="1">
      <alignment horizontal="left" vertical="center"/>
      <protection locked="0"/>
    </xf>
    <xf numFmtId="0" fontId="13" fillId="7" borderId="117" xfId="96" applyFont="1" applyFill="1" applyBorder="1" applyAlignment="1" applyProtection="1">
      <alignment horizontal="left" vertical="center"/>
      <protection locked="0"/>
    </xf>
    <xf numFmtId="0" fontId="13" fillId="7" borderId="118" xfId="96" applyFont="1" applyFill="1" applyBorder="1" applyAlignment="1" applyProtection="1">
      <alignment horizontal="left" vertical="center"/>
      <protection locked="0"/>
    </xf>
    <xf numFmtId="0" fontId="13" fillId="7" borderId="115" xfId="96" applyFont="1" applyFill="1" applyBorder="1" applyAlignment="1" applyProtection="1">
      <alignment horizontal="left" vertical="center"/>
      <protection locked="0"/>
    </xf>
    <xf numFmtId="0" fontId="13" fillId="0" borderId="115" xfId="96" applyFont="1" applyBorder="1" applyAlignment="1">
      <alignment horizontal="center" vertical="center"/>
    </xf>
    <xf numFmtId="0" fontId="13" fillId="0" borderId="120" xfId="96" applyFont="1" applyBorder="1" applyAlignment="1">
      <alignment horizontal="center" vertical="center"/>
    </xf>
    <xf numFmtId="0" fontId="15" fillId="7" borderId="121" xfId="96" applyFont="1" applyFill="1" applyBorder="1" applyAlignment="1" applyProtection="1">
      <alignment horizontal="center" vertical="top"/>
      <protection locked="0"/>
    </xf>
    <xf numFmtId="0" fontId="15" fillId="7" borderId="119" xfId="96" applyFont="1" applyFill="1" applyBorder="1" applyAlignment="1" applyProtection="1">
      <alignment horizontal="center" vertical="top"/>
      <protection locked="0"/>
    </xf>
    <xf numFmtId="0" fontId="15" fillId="7" borderId="122" xfId="96" applyFont="1" applyFill="1" applyBorder="1" applyAlignment="1" applyProtection="1">
      <alignment horizontal="center" vertical="top"/>
      <protection locked="0"/>
    </xf>
    <xf numFmtId="0" fontId="15" fillId="7" borderId="123" xfId="96" applyFont="1" applyFill="1" applyBorder="1" applyAlignment="1" applyProtection="1">
      <alignment horizontal="center" vertical="top"/>
      <protection locked="0"/>
    </xf>
    <xf numFmtId="0" fontId="15" fillId="7" borderId="0" xfId="96" applyFont="1" applyFill="1" applyAlignment="1" applyProtection="1">
      <alignment horizontal="center" vertical="top"/>
      <protection locked="0"/>
    </xf>
    <xf numFmtId="0" fontId="15" fillId="7" borderId="28" xfId="96" applyFont="1" applyFill="1" applyBorder="1" applyAlignment="1" applyProtection="1">
      <alignment horizontal="center" vertical="top"/>
      <protection locked="0"/>
    </xf>
    <xf numFmtId="0" fontId="15" fillId="7" borderId="124" xfId="96" applyFont="1" applyFill="1" applyBorder="1" applyAlignment="1" applyProtection="1">
      <alignment horizontal="center" vertical="top"/>
      <protection locked="0"/>
    </xf>
    <xf numFmtId="0" fontId="15" fillId="7" borderId="120" xfId="96" applyFont="1" applyFill="1" applyBorder="1" applyAlignment="1" applyProtection="1">
      <alignment horizontal="center" vertical="top"/>
      <protection locked="0"/>
    </xf>
    <xf numFmtId="0" fontId="15" fillId="7" borderId="125" xfId="96" applyFont="1" applyFill="1" applyBorder="1" applyAlignment="1" applyProtection="1">
      <alignment horizontal="center" vertical="top"/>
      <protection locked="0"/>
    </xf>
    <xf numFmtId="0" fontId="15" fillId="0" borderId="121" xfId="96" applyFont="1" applyBorder="1" applyAlignment="1">
      <alignment horizontal="center" vertical="top" wrapText="1"/>
    </xf>
    <xf numFmtId="0" fontId="15" fillId="0" borderId="119" xfId="96" applyFont="1" applyBorder="1" applyAlignment="1">
      <alignment horizontal="center" vertical="top" wrapText="1"/>
    </xf>
    <xf numFmtId="0" fontId="15" fillId="0" borderId="122" xfId="96" applyFont="1" applyBorder="1" applyAlignment="1">
      <alignment horizontal="center" vertical="top" wrapText="1"/>
    </xf>
    <xf numFmtId="0" fontId="15" fillId="0" borderId="123" xfId="96" applyFont="1" applyBorder="1" applyAlignment="1">
      <alignment horizontal="center" vertical="top" wrapText="1"/>
    </xf>
    <xf numFmtId="0" fontId="15" fillId="0" borderId="0" xfId="96" applyFont="1" applyAlignment="1">
      <alignment horizontal="center" vertical="top" wrapText="1"/>
    </xf>
    <xf numFmtId="0" fontId="15" fillId="0" borderId="28" xfId="96" applyFont="1" applyBorder="1" applyAlignment="1">
      <alignment horizontal="center" vertical="top" wrapText="1"/>
    </xf>
    <xf numFmtId="0" fontId="15" fillId="0" borderId="124" xfId="96" applyFont="1" applyBorder="1" applyAlignment="1">
      <alignment horizontal="center" vertical="top" wrapText="1"/>
    </xf>
    <xf numFmtId="0" fontId="15" fillId="0" borderId="120" xfId="96" applyFont="1" applyBorder="1" applyAlignment="1">
      <alignment horizontal="center" vertical="top" wrapText="1"/>
    </xf>
    <xf numFmtId="0" fontId="15" fillId="0" borderId="125" xfId="96" applyFont="1" applyBorder="1" applyAlignment="1">
      <alignment horizontal="center" vertical="top" wrapText="1"/>
    </xf>
    <xf numFmtId="0" fontId="15" fillId="0" borderId="0" xfId="96" applyFont="1" applyAlignment="1">
      <alignment horizontal="left" vertical="center"/>
    </xf>
    <xf numFmtId="14" fontId="2" fillId="0" borderId="0" xfId="96" applyNumberFormat="1" applyAlignment="1">
      <alignment horizontal="center" vertical="center"/>
    </xf>
    <xf numFmtId="0" fontId="18" fillId="0" borderId="3" xfId="2" applyFont="1" applyBorder="1" applyAlignment="1" applyProtection="1">
      <alignment horizontal="left" vertical="center"/>
    </xf>
    <xf numFmtId="0" fontId="18" fillId="0" borderId="0" xfId="2" applyFont="1" applyAlignment="1" applyProtection="1">
      <alignment horizontal="center" vertical="center"/>
    </xf>
    <xf numFmtId="0" fontId="22" fillId="0" borderId="25" xfId="2" applyFont="1" applyFill="1" applyBorder="1" applyAlignment="1" applyProtection="1">
      <alignment horizontal="center" vertical="top" wrapText="1"/>
    </xf>
    <xf numFmtId="0" fontId="22" fillId="0" borderId="24" xfId="2" applyFont="1" applyFill="1" applyBorder="1" applyAlignment="1" applyProtection="1">
      <alignment horizontal="center" vertical="top" wrapText="1"/>
    </xf>
    <xf numFmtId="0" fontId="22" fillId="0" borderId="26" xfId="2" applyFont="1" applyFill="1" applyBorder="1" applyAlignment="1" applyProtection="1">
      <alignment horizontal="center" vertical="top" wrapText="1"/>
    </xf>
    <xf numFmtId="165" fontId="29" fillId="7" borderId="17" xfId="2" applyNumberFormat="1" applyFont="1" applyFill="1" applyBorder="1" applyAlignment="1" applyProtection="1">
      <alignment horizontal="center" vertical="center"/>
      <protection locked="0"/>
    </xf>
    <xf numFmtId="165" fontId="29" fillId="7" borderId="19" xfId="2" applyNumberFormat="1" applyFont="1" applyFill="1" applyBorder="1" applyAlignment="1" applyProtection="1">
      <alignment horizontal="center" vertical="center"/>
      <protection locked="0"/>
    </xf>
    <xf numFmtId="14" fontId="5" fillId="0" borderId="0" xfId="2" applyNumberFormat="1" applyFont="1" applyAlignment="1" applyProtection="1">
      <alignment horizontal="center" vertical="center"/>
    </xf>
    <xf numFmtId="0" fontId="22" fillId="0" borderId="27" xfId="2" applyFont="1" applyFill="1" applyBorder="1" applyAlignment="1" applyProtection="1">
      <alignment horizontal="center" vertical="top" wrapText="1"/>
    </xf>
    <xf numFmtId="0" fontId="22" fillId="0" borderId="0" xfId="2" applyFont="1" applyFill="1" applyBorder="1" applyAlignment="1" applyProtection="1">
      <alignment horizontal="center" vertical="top" wrapText="1"/>
    </xf>
    <xf numFmtId="0" fontId="22" fillId="0" borderId="28" xfId="2" applyFont="1" applyFill="1" applyBorder="1" applyAlignment="1" applyProtection="1">
      <alignment horizontal="center" vertical="top" wrapText="1"/>
    </xf>
    <xf numFmtId="0" fontId="22" fillId="0" borderId="29" xfId="2" applyFont="1" applyFill="1" applyBorder="1" applyAlignment="1" applyProtection="1">
      <alignment horizontal="center" vertical="top" wrapText="1"/>
    </xf>
    <xf numFmtId="0" fontId="22" fillId="0" borderId="20" xfId="2" applyFont="1" applyFill="1" applyBorder="1" applyAlignment="1" applyProtection="1">
      <alignment horizontal="center" vertical="top" wrapText="1"/>
    </xf>
    <xf numFmtId="0" fontId="22" fillId="0" borderId="30" xfId="2" applyFont="1" applyFill="1" applyBorder="1" applyAlignment="1" applyProtection="1">
      <alignment horizontal="center" vertical="top" wrapText="1"/>
    </xf>
    <xf numFmtId="0" fontId="18" fillId="0" borderId="20" xfId="2" applyFont="1" applyBorder="1" applyAlignment="1" applyProtection="1">
      <alignment horizontal="center" vertical="center"/>
    </xf>
    <xf numFmtId="0" fontId="5" fillId="0" borderId="0" xfId="2" applyFont="1" applyAlignment="1" applyProtection="1">
      <alignment horizontal="left" vertical="top" wrapText="1"/>
    </xf>
    <xf numFmtId="0" fontId="23" fillId="0" borderId="16" xfId="2" applyFont="1" applyBorder="1" applyAlignment="1" applyProtection="1">
      <alignment horizontal="center" vertical="center" wrapText="1"/>
    </xf>
    <xf numFmtId="14" fontId="29" fillId="0" borderId="0" xfId="2" applyNumberFormat="1" applyFont="1" applyAlignment="1" applyProtection="1">
      <alignment horizontal="center" vertical="center"/>
    </xf>
    <xf numFmtId="0" fontId="19" fillId="5" borderId="11" xfId="2" applyFont="1" applyFill="1" applyBorder="1" applyAlignment="1" applyProtection="1">
      <alignment horizontal="center" vertical="center"/>
    </xf>
    <xf numFmtId="0" fontId="19" fillId="5" borderId="16" xfId="2" applyFont="1" applyFill="1" applyBorder="1" applyAlignment="1" applyProtection="1">
      <alignment horizontal="center" vertical="center"/>
    </xf>
    <xf numFmtId="0" fontId="19" fillId="5" borderId="13" xfId="2" applyFont="1" applyFill="1" applyBorder="1" applyAlignment="1" applyProtection="1">
      <alignment horizontal="center" vertical="center"/>
    </xf>
    <xf numFmtId="0" fontId="19" fillId="5" borderId="1" xfId="2" applyFont="1" applyFill="1" applyBorder="1" applyAlignment="1" applyProtection="1">
      <alignment horizontal="center" vertical="center"/>
    </xf>
    <xf numFmtId="164" fontId="29" fillId="5" borderId="16" xfId="2" applyNumberFormat="1" applyFont="1" applyFill="1" applyBorder="1" applyAlignment="1" applyProtection="1">
      <alignment horizontal="center" vertical="center"/>
    </xf>
    <xf numFmtId="164" fontId="29" fillId="5" borderId="1" xfId="2" applyNumberFormat="1" applyFont="1" applyFill="1" applyBorder="1" applyAlignment="1" applyProtection="1">
      <alignment horizontal="center" vertical="center"/>
    </xf>
    <xf numFmtId="0" fontId="5" fillId="5" borderId="16" xfId="2" applyFont="1" applyFill="1" applyBorder="1" applyAlignment="1" applyProtection="1">
      <alignment horizontal="center" vertical="center"/>
    </xf>
    <xf numFmtId="0" fontId="5" fillId="5" borderId="1" xfId="2" applyFont="1" applyFill="1" applyBorder="1" applyAlignment="1" applyProtection="1">
      <alignment horizontal="center" vertical="center"/>
    </xf>
    <xf numFmtId="0" fontId="5" fillId="7" borderId="34" xfId="2" applyFont="1" applyFill="1" applyBorder="1" applyAlignment="1" applyProtection="1">
      <alignment horizontal="center" vertical="center"/>
      <protection locked="0"/>
    </xf>
    <xf numFmtId="0" fontId="5" fillId="7" borderId="35" xfId="2" applyFont="1" applyFill="1" applyBorder="1" applyAlignment="1" applyProtection="1">
      <alignment horizontal="center" vertical="center"/>
      <protection locked="0"/>
    </xf>
    <xf numFmtId="0" fontId="5" fillId="5" borderId="12" xfId="2" applyFont="1" applyFill="1" applyBorder="1" applyAlignment="1" applyProtection="1">
      <alignment horizontal="center" vertical="center"/>
    </xf>
    <xf numFmtId="0" fontId="5" fillId="5" borderId="14" xfId="2" applyFont="1" applyFill="1" applyBorder="1" applyAlignment="1" applyProtection="1">
      <alignment horizontal="center" vertical="center"/>
    </xf>
    <xf numFmtId="0" fontId="6" fillId="2" borderId="3" xfId="2" applyFont="1" applyFill="1" applyBorder="1" applyAlignment="1" applyProtection="1">
      <alignment horizontal="center" vertical="center"/>
    </xf>
    <xf numFmtId="0" fontId="6" fillId="2" borderId="17" xfId="2" applyFont="1" applyFill="1" applyBorder="1" applyAlignment="1" applyProtection="1">
      <alignment horizontal="left" vertical="center"/>
    </xf>
    <xf numFmtId="0" fontId="6" fillId="2" borderId="19" xfId="2" applyFont="1" applyFill="1" applyBorder="1" applyAlignment="1" applyProtection="1">
      <alignment horizontal="left" vertical="center"/>
    </xf>
    <xf numFmtId="0" fontId="6" fillId="2" borderId="18" xfId="2" applyFont="1" applyFill="1" applyBorder="1" applyAlignment="1" applyProtection="1">
      <alignment horizontal="left" vertical="center"/>
    </xf>
  </cellXfs>
  <cellStyles count="108">
    <cellStyle name="Excel Built-in Normal" xfId="24"/>
    <cellStyle name="Lien hypertexte" xfId="1" builtinId="8"/>
    <cellStyle name="Lien hypertexte 2" xfId="4"/>
    <cellStyle name="Lien hypertexte 3" xfId="6"/>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Monétaire 2" xfId="3"/>
    <cellStyle name="Monétaire 2 2" xfId="35"/>
    <cellStyle name="Monétaire 2 2 2" xfId="97"/>
    <cellStyle name="Normal" xfId="0" builtinId="0"/>
    <cellStyle name="Normal 2" xfId="2"/>
    <cellStyle name="Normal 2 2" xfId="34"/>
    <cellStyle name="Normal 2 2 2" xfId="96"/>
    <cellStyle name="Normal 3" xfId="5"/>
    <cellStyle name="Normal 4" xfId="7"/>
  </cellStyles>
  <dxfs count="142">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
      <fill>
        <patternFill>
          <bgColor theme="0" tint="-0.14996795556505021"/>
        </patternFill>
      </fill>
    </dxf>
    <dxf>
      <fill>
        <patternFill>
          <bgColor theme="8" tint="0.39994506668294322"/>
        </patternFill>
      </fill>
    </dxf>
  </dxfs>
  <tableStyles count="0" defaultTableStyle="TableStyleMedium9" defaultPivotStyle="PivotStyleMedium4"/>
  <colors>
    <mruColors>
      <color rgb="FF9966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 Id="rId2" Type="http://schemas.openxmlformats.org/officeDocument/2006/relationships/image" Target="../media/image7.jp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 Id="rId2"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857250</xdr:colOff>
      <xdr:row>80</xdr:row>
      <xdr:rowOff>47625</xdr:rowOff>
    </xdr:to>
    <xdr:pic>
      <xdr:nvPicPr>
        <xdr:cNvPr id="2" name="Image 1">
          <a:extLst>
            <a:ext uri="{FF2B5EF4-FFF2-40B4-BE49-F238E27FC236}">
              <a16:creationId xmlns:a16="http://schemas.microsoft.com/office/drawing/2014/main" xmlns="" id="{4330A898-64E3-4602-92BE-34F07BB27F5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045"/>
        <a:stretch/>
      </xdr:blipFill>
      <xdr:spPr bwMode="auto">
        <a:xfrm>
          <a:off x="0" y="0"/>
          <a:ext cx="10699750" cy="127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996205</xdr:colOff>
      <xdr:row>0</xdr:row>
      <xdr:rowOff>101975</xdr:rowOff>
    </xdr:from>
    <xdr:to>
      <xdr:col>0</xdr:col>
      <xdr:colOff>2431676</xdr:colOff>
      <xdr:row>5</xdr:row>
      <xdr:rowOff>15294</xdr:rowOff>
    </xdr:to>
    <xdr:pic>
      <xdr:nvPicPr>
        <xdr:cNvPr id="2" name="Image 1" descr="image panier legumes.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019" t="4124" r="11583" b="3608"/>
        <a:stretch>
          <a:fillRect/>
        </a:stretch>
      </xdr:blipFill>
      <xdr:spPr>
        <a:xfrm>
          <a:off x="996205" y="101975"/>
          <a:ext cx="1435471" cy="1179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0</xdr:row>
      <xdr:rowOff>241300</xdr:rowOff>
    </xdr:from>
    <xdr:to>
      <xdr:col>0</xdr:col>
      <xdr:colOff>1346200</xdr:colOff>
      <xdr:row>3</xdr:row>
      <xdr:rowOff>25400</xdr:rowOff>
    </xdr:to>
    <xdr:pic>
      <xdr:nvPicPr>
        <xdr:cNvPr id="2" name="Image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241300"/>
          <a:ext cx="1003300" cy="1117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4666"/>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0</xdr:col>
      <xdr:colOff>2146300</xdr:colOff>
      <xdr:row>0</xdr:row>
      <xdr:rowOff>304800</xdr:rowOff>
    </xdr:from>
    <xdr:to>
      <xdr:col>0</xdr:col>
      <xdr:colOff>3302000</xdr:colOff>
      <xdr:row>3</xdr:row>
      <xdr:rowOff>177800</xdr:rowOff>
    </xdr:to>
    <xdr:pic>
      <xdr:nvPicPr>
        <xdr:cNvPr id="3" name="Image 3">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6300" y="304800"/>
          <a:ext cx="1155700" cy="1206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1269999</xdr:colOff>
      <xdr:row>0</xdr:row>
      <xdr:rowOff>127000</xdr:rowOff>
    </xdr:from>
    <xdr:to>
      <xdr:col>0</xdr:col>
      <xdr:colOff>2703285</xdr:colOff>
      <xdr:row>5</xdr:row>
      <xdr:rowOff>40983</xdr:rowOff>
    </xdr:to>
    <xdr:pic>
      <xdr:nvPicPr>
        <xdr:cNvPr id="2" name="Image 1" descr="chevre.png">
          <a:extLst>
            <a:ext uri="{FF2B5EF4-FFF2-40B4-BE49-F238E27FC236}">
              <a16:creationId xmlns:a16="http://schemas.microsoft.com/office/drawing/2014/main" xmlns=""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68"/>
        <a:stretch/>
      </xdr:blipFill>
      <xdr:spPr>
        <a:xfrm>
          <a:off x="1269999" y="127000"/>
          <a:ext cx="1433286" cy="1583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444495</xdr:colOff>
      <xdr:row>1</xdr:row>
      <xdr:rowOff>43542</xdr:rowOff>
    </xdr:from>
    <xdr:to>
      <xdr:col>0</xdr:col>
      <xdr:colOff>1454145</xdr:colOff>
      <xdr:row>4</xdr:row>
      <xdr:rowOff>154717</xdr:rowOff>
    </xdr:to>
    <xdr:pic>
      <xdr:nvPicPr>
        <xdr:cNvPr id="2" name="rg_hi" descr="Description : http://t1.gstatic.com/images?q=tbn:ANd9GcS2WcYuts_Dm4ULbsF9ckuktSaE9YWiusjKQB0jnEQaEOzkSl6z">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495" y="424542"/>
          <a:ext cx="1009650" cy="1072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1542142</xdr:colOff>
      <xdr:row>0</xdr:row>
      <xdr:rowOff>217715</xdr:rowOff>
    </xdr:from>
    <xdr:to>
      <xdr:col>0</xdr:col>
      <xdr:colOff>3632200</xdr:colOff>
      <xdr:row>5</xdr:row>
      <xdr:rowOff>182</xdr:rowOff>
    </xdr:to>
    <xdr:pic>
      <xdr:nvPicPr>
        <xdr:cNvPr id="3" name="Image 2" descr="boite oeufs.jpg">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2142" y="217715"/>
          <a:ext cx="2394858" cy="1288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783168</xdr:colOff>
      <xdr:row>1</xdr:row>
      <xdr:rowOff>21167</xdr:rowOff>
    </xdr:from>
    <xdr:to>
      <xdr:col>0</xdr:col>
      <xdr:colOff>2307168</xdr:colOff>
      <xdr:row>7</xdr:row>
      <xdr:rowOff>64807</xdr:rowOff>
    </xdr:to>
    <xdr:pic>
      <xdr:nvPicPr>
        <xdr:cNvPr id="2" name="Image 1" descr="panier pommes.jpg">
          <a:extLst>
            <a:ext uri="{FF2B5EF4-FFF2-40B4-BE49-F238E27FC236}">
              <a16:creationId xmlns:a16="http://schemas.microsoft.com/office/drawing/2014/main" xmlns="" id="{8C0832C9-8CE3-4977-ACE4-0FE19E4515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83168" y="186267"/>
          <a:ext cx="1524000" cy="12501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435430</xdr:colOff>
      <xdr:row>0</xdr:row>
      <xdr:rowOff>163284</xdr:rowOff>
    </xdr:from>
    <xdr:to>
      <xdr:col>0</xdr:col>
      <xdr:colOff>2376714</xdr:colOff>
      <xdr:row>5</xdr:row>
      <xdr:rowOff>112358</xdr:rowOff>
    </xdr:to>
    <xdr:pic>
      <xdr:nvPicPr>
        <xdr:cNvPr id="3" name="Image 2" descr="cochon.pn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430" y="163284"/>
          <a:ext cx="1941284" cy="1799645"/>
        </a:xfrm>
        <a:prstGeom prst="rect">
          <a:avLst/>
        </a:prstGeom>
      </xdr:spPr>
    </xdr:pic>
    <xdr:clientData/>
  </xdr:twoCellAnchor>
  <xdr:twoCellAnchor editAs="oneCell">
    <xdr:from>
      <xdr:col>0</xdr:col>
      <xdr:colOff>2540003</xdr:colOff>
      <xdr:row>0</xdr:row>
      <xdr:rowOff>90714</xdr:rowOff>
    </xdr:from>
    <xdr:to>
      <xdr:col>0</xdr:col>
      <xdr:colOff>5588002</xdr:colOff>
      <xdr:row>5</xdr:row>
      <xdr:rowOff>108857</xdr:rowOff>
    </xdr:to>
    <xdr:pic>
      <xdr:nvPicPr>
        <xdr:cNvPr id="2" name="Image 1" descr="boeuf.jp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540003" y="90714"/>
          <a:ext cx="3047999" cy="186871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lagrainebioland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mailto:fermedechalonne@orange.fr" TargetMode="External"/><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2"/>
  <sheetViews>
    <sheetView zoomScale="80" zoomScaleNormal="80" zoomScalePageLayoutView="80" workbookViewId="0"/>
  </sheetViews>
  <sheetFormatPr baseColWidth="10" defaultColWidth="0" defaultRowHeight="13" customHeight="1" zeroHeight="1" x14ac:dyDescent="0"/>
  <cols>
    <col min="1" max="11" width="11" customWidth="1"/>
    <col min="12" max="16384" width="11"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pageMargins left="0.23622047244094491" right="0.15748031496062992" top="0.39370078740157483" bottom="0.55118110236220474" header="0.31496062992125984" footer="0.31496062992125984"/>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8"/>
  <sheetViews>
    <sheetView tabSelected="1" workbookViewId="0">
      <selection activeCell="C25" sqref="C25"/>
    </sheetView>
  </sheetViews>
  <sheetFormatPr baseColWidth="10" defaultRowHeight="13" x14ac:dyDescent="0"/>
  <cols>
    <col min="1" max="1" width="25.28515625" style="203" bestFit="1" customWidth="1"/>
    <col min="2" max="2" width="13.42578125" style="203" customWidth="1"/>
    <col min="3" max="3" width="15.140625" style="203" bestFit="1" customWidth="1"/>
    <col min="4" max="4" width="16.140625" style="203" bestFit="1" customWidth="1"/>
    <col min="5" max="5" width="12.85546875" style="203" customWidth="1"/>
    <col min="6" max="6" width="15.140625" style="203" bestFit="1" customWidth="1"/>
    <col min="7" max="7" width="19.85546875" style="203" bestFit="1" customWidth="1"/>
    <col min="8" max="19" width="9.85546875" style="203" customWidth="1"/>
    <col min="20" max="250" width="10.7109375" style="203"/>
    <col min="251" max="251" width="24.42578125" style="203" customWidth="1"/>
    <col min="252" max="256" width="15.42578125" style="203" customWidth="1"/>
    <col min="257" max="257" width="6" style="203" bestFit="1" customWidth="1"/>
    <col min="258" max="258" width="8.5703125" style="203" customWidth="1"/>
    <col min="259" max="259" width="5.5703125" style="203" customWidth="1"/>
    <col min="260" max="275" width="9.85546875" style="203" customWidth="1"/>
    <col min="276" max="506" width="10.7109375" style="203"/>
    <col min="507" max="507" width="24.42578125" style="203" customWidth="1"/>
    <col min="508" max="512" width="15.42578125" style="203" customWidth="1"/>
    <col min="513" max="513" width="6" style="203" bestFit="1" customWidth="1"/>
    <col min="514" max="514" width="8.5703125" style="203" customWidth="1"/>
    <col min="515" max="515" width="5.5703125" style="203" customWidth="1"/>
    <col min="516" max="531" width="9.85546875" style="203" customWidth="1"/>
    <col min="532" max="762" width="10.7109375" style="203"/>
    <col min="763" max="763" width="24.42578125" style="203" customWidth="1"/>
    <col min="764" max="768" width="15.42578125" style="203" customWidth="1"/>
    <col min="769" max="769" width="6" style="203" bestFit="1" customWidth="1"/>
    <col min="770" max="770" width="8.5703125" style="203" customWidth="1"/>
    <col min="771" max="771" width="5.5703125" style="203" customWidth="1"/>
    <col min="772" max="787" width="9.85546875" style="203" customWidth="1"/>
    <col min="788" max="1018" width="10.7109375" style="203"/>
    <col min="1019" max="1019" width="24.42578125" style="203" customWidth="1"/>
    <col min="1020" max="1024" width="15.42578125" style="203" customWidth="1"/>
    <col min="1025" max="1025" width="6" style="203" bestFit="1" customWidth="1"/>
    <col min="1026" max="1026" width="8.5703125" style="203" customWidth="1"/>
    <col min="1027" max="1027" width="5.5703125" style="203" customWidth="1"/>
    <col min="1028" max="1043" width="9.85546875" style="203" customWidth="1"/>
    <col min="1044" max="1274" width="10.7109375" style="203"/>
    <col min="1275" max="1275" width="24.42578125" style="203" customWidth="1"/>
    <col min="1276" max="1280" width="15.42578125" style="203" customWidth="1"/>
    <col min="1281" max="1281" width="6" style="203" bestFit="1" customWidth="1"/>
    <col min="1282" max="1282" width="8.5703125" style="203" customWidth="1"/>
    <col min="1283" max="1283" width="5.5703125" style="203" customWidth="1"/>
    <col min="1284" max="1299" width="9.85546875" style="203" customWidth="1"/>
    <col min="1300" max="1530" width="10.7109375" style="203"/>
    <col min="1531" max="1531" width="24.42578125" style="203" customWidth="1"/>
    <col min="1532" max="1536" width="15.42578125" style="203" customWidth="1"/>
    <col min="1537" max="1537" width="6" style="203" bestFit="1" customWidth="1"/>
    <col min="1538" max="1538" width="8.5703125" style="203" customWidth="1"/>
    <col min="1539" max="1539" width="5.5703125" style="203" customWidth="1"/>
    <col min="1540" max="1555" width="9.85546875" style="203" customWidth="1"/>
    <col min="1556" max="1786" width="10.7109375" style="203"/>
    <col min="1787" max="1787" width="24.42578125" style="203" customWidth="1"/>
    <col min="1788" max="1792" width="15.42578125" style="203" customWidth="1"/>
    <col min="1793" max="1793" width="6" style="203" bestFit="1" customWidth="1"/>
    <col min="1794" max="1794" width="8.5703125" style="203" customWidth="1"/>
    <col min="1795" max="1795" width="5.5703125" style="203" customWidth="1"/>
    <col min="1796" max="1811" width="9.85546875" style="203" customWidth="1"/>
    <col min="1812" max="2042" width="10.7109375" style="203"/>
    <col min="2043" max="2043" width="24.42578125" style="203" customWidth="1"/>
    <col min="2044" max="2048" width="15.42578125" style="203" customWidth="1"/>
    <col min="2049" max="2049" width="6" style="203" bestFit="1" customWidth="1"/>
    <col min="2050" max="2050" width="8.5703125" style="203" customWidth="1"/>
    <col min="2051" max="2051" width="5.5703125" style="203" customWidth="1"/>
    <col min="2052" max="2067" width="9.85546875" style="203" customWidth="1"/>
    <col min="2068" max="2298" width="10.7109375" style="203"/>
    <col min="2299" max="2299" width="24.42578125" style="203" customWidth="1"/>
    <col min="2300" max="2304" width="15.42578125" style="203" customWidth="1"/>
    <col min="2305" max="2305" width="6" style="203" bestFit="1" customWidth="1"/>
    <col min="2306" max="2306" width="8.5703125" style="203" customWidth="1"/>
    <col min="2307" max="2307" width="5.5703125" style="203" customWidth="1"/>
    <col min="2308" max="2323" width="9.85546875" style="203" customWidth="1"/>
    <col min="2324" max="2554" width="10.7109375" style="203"/>
    <col min="2555" max="2555" width="24.42578125" style="203" customWidth="1"/>
    <col min="2556" max="2560" width="15.42578125" style="203" customWidth="1"/>
    <col min="2561" max="2561" width="6" style="203" bestFit="1" customWidth="1"/>
    <col min="2562" max="2562" width="8.5703125" style="203" customWidth="1"/>
    <col min="2563" max="2563" width="5.5703125" style="203" customWidth="1"/>
    <col min="2564" max="2579" width="9.85546875" style="203" customWidth="1"/>
    <col min="2580" max="2810" width="10.7109375" style="203"/>
    <col min="2811" max="2811" width="24.42578125" style="203" customWidth="1"/>
    <col min="2812" max="2816" width="15.42578125" style="203" customWidth="1"/>
    <col min="2817" max="2817" width="6" style="203" bestFit="1" customWidth="1"/>
    <col min="2818" max="2818" width="8.5703125" style="203" customWidth="1"/>
    <col min="2819" max="2819" width="5.5703125" style="203" customWidth="1"/>
    <col min="2820" max="2835" width="9.85546875" style="203" customWidth="1"/>
    <col min="2836" max="3066" width="10.7109375" style="203"/>
    <col min="3067" max="3067" width="24.42578125" style="203" customWidth="1"/>
    <col min="3068" max="3072" width="15.42578125" style="203" customWidth="1"/>
    <col min="3073" max="3073" width="6" style="203" bestFit="1" customWidth="1"/>
    <col min="3074" max="3074" width="8.5703125" style="203" customWidth="1"/>
    <col min="3075" max="3075" width="5.5703125" style="203" customWidth="1"/>
    <col min="3076" max="3091" width="9.85546875" style="203" customWidth="1"/>
    <col min="3092" max="3322" width="10.7109375" style="203"/>
    <col min="3323" max="3323" width="24.42578125" style="203" customWidth="1"/>
    <col min="3324" max="3328" width="15.42578125" style="203" customWidth="1"/>
    <col min="3329" max="3329" width="6" style="203" bestFit="1" customWidth="1"/>
    <col min="3330" max="3330" width="8.5703125" style="203" customWidth="1"/>
    <col min="3331" max="3331" width="5.5703125" style="203" customWidth="1"/>
    <col min="3332" max="3347" width="9.85546875" style="203" customWidth="1"/>
    <col min="3348" max="3578" width="10.7109375" style="203"/>
    <col min="3579" max="3579" width="24.42578125" style="203" customWidth="1"/>
    <col min="3580" max="3584" width="15.42578125" style="203" customWidth="1"/>
    <col min="3585" max="3585" width="6" style="203" bestFit="1" customWidth="1"/>
    <col min="3586" max="3586" width="8.5703125" style="203" customWidth="1"/>
    <col min="3587" max="3587" width="5.5703125" style="203" customWidth="1"/>
    <col min="3588" max="3603" width="9.85546875" style="203" customWidth="1"/>
    <col min="3604" max="3834" width="10.7109375" style="203"/>
    <col min="3835" max="3835" width="24.42578125" style="203" customWidth="1"/>
    <col min="3836" max="3840" width="15.42578125" style="203" customWidth="1"/>
    <col min="3841" max="3841" width="6" style="203" bestFit="1" customWidth="1"/>
    <col min="3842" max="3842" width="8.5703125" style="203" customWidth="1"/>
    <col min="3843" max="3843" width="5.5703125" style="203" customWidth="1"/>
    <col min="3844" max="3859" width="9.85546875" style="203" customWidth="1"/>
    <col min="3860" max="4090" width="10.7109375" style="203"/>
    <col min="4091" max="4091" width="24.42578125" style="203" customWidth="1"/>
    <col min="4092" max="4096" width="15.42578125" style="203" customWidth="1"/>
    <col min="4097" max="4097" width="6" style="203" bestFit="1" customWidth="1"/>
    <col min="4098" max="4098" width="8.5703125" style="203" customWidth="1"/>
    <col min="4099" max="4099" width="5.5703125" style="203" customWidth="1"/>
    <col min="4100" max="4115" width="9.85546875" style="203" customWidth="1"/>
    <col min="4116" max="4346" width="10.7109375" style="203"/>
    <col min="4347" max="4347" width="24.42578125" style="203" customWidth="1"/>
    <col min="4348" max="4352" width="15.42578125" style="203" customWidth="1"/>
    <col min="4353" max="4353" width="6" style="203" bestFit="1" customWidth="1"/>
    <col min="4354" max="4354" width="8.5703125" style="203" customWidth="1"/>
    <col min="4355" max="4355" width="5.5703125" style="203" customWidth="1"/>
    <col min="4356" max="4371" width="9.85546875" style="203" customWidth="1"/>
    <col min="4372" max="4602" width="10.7109375" style="203"/>
    <col min="4603" max="4603" width="24.42578125" style="203" customWidth="1"/>
    <col min="4604" max="4608" width="15.42578125" style="203" customWidth="1"/>
    <col min="4609" max="4609" width="6" style="203" bestFit="1" customWidth="1"/>
    <col min="4610" max="4610" width="8.5703125" style="203" customWidth="1"/>
    <col min="4611" max="4611" width="5.5703125" style="203" customWidth="1"/>
    <col min="4612" max="4627" width="9.85546875" style="203" customWidth="1"/>
    <col min="4628" max="4858" width="10.7109375" style="203"/>
    <col min="4859" max="4859" width="24.42578125" style="203" customWidth="1"/>
    <col min="4860" max="4864" width="15.42578125" style="203" customWidth="1"/>
    <col min="4865" max="4865" width="6" style="203" bestFit="1" customWidth="1"/>
    <col min="4866" max="4866" width="8.5703125" style="203" customWidth="1"/>
    <col min="4867" max="4867" width="5.5703125" style="203" customWidth="1"/>
    <col min="4868" max="4883" width="9.85546875" style="203" customWidth="1"/>
    <col min="4884" max="5114" width="10.7109375" style="203"/>
    <col min="5115" max="5115" width="24.42578125" style="203" customWidth="1"/>
    <col min="5116" max="5120" width="15.42578125" style="203" customWidth="1"/>
    <col min="5121" max="5121" width="6" style="203" bestFit="1" customWidth="1"/>
    <col min="5122" max="5122" width="8.5703125" style="203" customWidth="1"/>
    <col min="5123" max="5123" width="5.5703125" style="203" customWidth="1"/>
    <col min="5124" max="5139" width="9.85546875" style="203" customWidth="1"/>
    <col min="5140" max="5370" width="10.7109375" style="203"/>
    <col min="5371" max="5371" width="24.42578125" style="203" customWidth="1"/>
    <col min="5372" max="5376" width="15.42578125" style="203" customWidth="1"/>
    <col min="5377" max="5377" width="6" style="203" bestFit="1" customWidth="1"/>
    <col min="5378" max="5378" width="8.5703125" style="203" customWidth="1"/>
    <col min="5379" max="5379" width="5.5703125" style="203" customWidth="1"/>
    <col min="5380" max="5395" width="9.85546875" style="203" customWidth="1"/>
    <col min="5396" max="5626" width="10.7109375" style="203"/>
    <col min="5627" max="5627" width="24.42578125" style="203" customWidth="1"/>
    <col min="5628" max="5632" width="15.42578125" style="203" customWidth="1"/>
    <col min="5633" max="5633" width="6" style="203" bestFit="1" customWidth="1"/>
    <col min="5634" max="5634" width="8.5703125" style="203" customWidth="1"/>
    <col min="5635" max="5635" width="5.5703125" style="203" customWidth="1"/>
    <col min="5636" max="5651" width="9.85546875" style="203" customWidth="1"/>
    <col min="5652" max="5882" width="10.7109375" style="203"/>
    <col min="5883" max="5883" width="24.42578125" style="203" customWidth="1"/>
    <col min="5884" max="5888" width="15.42578125" style="203" customWidth="1"/>
    <col min="5889" max="5889" width="6" style="203" bestFit="1" customWidth="1"/>
    <col min="5890" max="5890" width="8.5703125" style="203" customWidth="1"/>
    <col min="5891" max="5891" width="5.5703125" style="203" customWidth="1"/>
    <col min="5892" max="5907" width="9.85546875" style="203" customWidth="1"/>
    <col min="5908" max="6138" width="10.7109375" style="203"/>
    <col min="6139" max="6139" width="24.42578125" style="203" customWidth="1"/>
    <col min="6140" max="6144" width="15.42578125" style="203" customWidth="1"/>
    <col min="6145" max="6145" width="6" style="203" bestFit="1" customWidth="1"/>
    <col min="6146" max="6146" width="8.5703125" style="203" customWidth="1"/>
    <col min="6147" max="6147" width="5.5703125" style="203" customWidth="1"/>
    <col min="6148" max="6163" width="9.85546875" style="203" customWidth="1"/>
    <col min="6164" max="6394" width="10.7109375" style="203"/>
    <col min="6395" max="6395" width="24.42578125" style="203" customWidth="1"/>
    <col min="6396" max="6400" width="15.42578125" style="203" customWidth="1"/>
    <col min="6401" max="6401" width="6" style="203" bestFit="1" customWidth="1"/>
    <col min="6402" max="6402" width="8.5703125" style="203" customWidth="1"/>
    <col min="6403" max="6403" width="5.5703125" style="203" customWidth="1"/>
    <col min="6404" max="6419" width="9.85546875" style="203" customWidth="1"/>
    <col min="6420" max="6650" width="10.7109375" style="203"/>
    <col min="6651" max="6651" width="24.42578125" style="203" customWidth="1"/>
    <col min="6652" max="6656" width="15.42578125" style="203" customWidth="1"/>
    <col min="6657" max="6657" width="6" style="203" bestFit="1" customWidth="1"/>
    <col min="6658" max="6658" width="8.5703125" style="203" customWidth="1"/>
    <col min="6659" max="6659" width="5.5703125" style="203" customWidth="1"/>
    <col min="6660" max="6675" width="9.85546875" style="203" customWidth="1"/>
    <col min="6676" max="6906" width="10.7109375" style="203"/>
    <col min="6907" max="6907" width="24.42578125" style="203" customWidth="1"/>
    <col min="6908" max="6912" width="15.42578125" style="203" customWidth="1"/>
    <col min="6913" max="6913" width="6" style="203" bestFit="1" customWidth="1"/>
    <col min="6914" max="6914" width="8.5703125" style="203" customWidth="1"/>
    <col min="6915" max="6915" width="5.5703125" style="203" customWidth="1"/>
    <col min="6916" max="6931" width="9.85546875" style="203" customWidth="1"/>
    <col min="6932" max="7162" width="10.7109375" style="203"/>
    <col min="7163" max="7163" width="24.42578125" style="203" customWidth="1"/>
    <col min="7164" max="7168" width="15.42578125" style="203" customWidth="1"/>
    <col min="7169" max="7169" width="6" style="203" bestFit="1" customWidth="1"/>
    <col min="7170" max="7170" width="8.5703125" style="203" customWidth="1"/>
    <col min="7171" max="7171" width="5.5703125" style="203" customWidth="1"/>
    <col min="7172" max="7187" width="9.85546875" style="203" customWidth="1"/>
    <col min="7188" max="7418" width="10.7109375" style="203"/>
    <col min="7419" max="7419" width="24.42578125" style="203" customWidth="1"/>
    <col min="7420" max="7424" width="15.42578125" style="203" customWidth="1"/>
    <col min="7425" max="7425" width="6" style="203" bestFit="1" customWidth="1"/>
    <col min="7426" max="7426" width="8.5703125" style="203" customWidth="1"/>
    <col min="7427" max="7427" width="5.5703125" style="203" customWidth="1"/>
    <col min="7428" max="7443" width="9.85546875" style="203" customWidth="1"/>
    <col min="7444" max="7674" width="10.7109375" style="203"/>
    <col min="7675" max="7675" width="24.42578125" style="203" customWidth="1"/>
    <col min="7676" max="7680" width="15.42578125" style="203" customWidth="1"/>
    <col min="7681" max="7681" width="6" style="203" bestFit="1" customWidth="1"/>
    <col min="7682" max="7682" width="8.5703125" style="203" customWidth="1"/>
    <col min="7683" max="7683" width="5.5703125" style="203" customWidth="1"/>
    <col min="7684" max="7699" width="9.85546875" style="203" customWidth="1"/>
    <col min="7700" max="7930" width="10.7109375" style="203"/>
    <col min="7931" max="7931" width="24.42578125" style="203" customWidth="1"/>
    <col min="7932" max="7936" width="15.42578125" style="203" customWidth="1"/>
    <col min="7937" max="7937" width="6" style="203" bestFit="1" customWidth="1"/>
    <col min="7938" max="7938" width="8.5703125" style="203" customWidth="1"/>
    <col min="7939" max="7939" width="5.5703125" style="203" customWidth="1"/>
    <col min="7940" max="7955" width="9.85546875" style="203" customWidth="1"/>
    <col min="7956" max="8186" width="10.7109375" style="203"/>
    <col min="8187" max="8187" width="24.42578125" style="203" customWidth="1"/>
    <col min="8188" max="8192" width="15.42578125" style="203" customWidth="1"/>
    <col min="8193" max="8193" width="6" style="203" bestFit="1" customWidth="1"/>
    <col min="8194" max="8194" width="8.5703125" style="203" customWidth="1"/>
    <col min="8195" max="8195" width="5.5703125" style="203" customWidth="1"/>
    <col min="8196" max="8211" width="9.85546875" style="203" customWidth="1"/>
    <col min="8212" max="8442" width="10.7109375" style="203"/>
    <col min="8443" max="8443" width="24.42578125" style="203" customWidth="1"/>
    <col min="8444" max="8448" width="15.42578125" style="203" customWidth="1"/>
    <col min="8449" max="8449" width="6" style="203" bestFit="1" customWidth="1"/>
    <col min="8450" max="8450" width="8.5703125" style="203" customWidth="1"/>
    <col min="8451" max="8451" width="5.5703125" style="203" customWidth="1"/>
    <col min="8452" max="8467" width="9.85546875" style="203" customWidth="1"/>
    <col min="8468" max="8698" width="10.7109375" style="203"/>
    <col min="8699" max="8699" width="24.42578125" style="203" customWidth="1"/>
    <col min="8700" max="8704" width="15.42578125" style="203" customWidth="1"/>
    <col min="8705" max="8705" width="6" style="203" bestFit="1" customWidth="1"/>
    <col min="8706" max="8706" width="8.5703125" style="203" customWidth="1"/>
    <col min="8707" max="8707" width="5.5703125" style="203" customWidth="1"/>
    <col min="8708" max="8723" width="9.85546875" style="203" customWidth="1"/>
    <col min="8724" max="8954" width="10.7109375" style="203"/>
    <col min="8955" max="8955" width="24.42578125" style="203" customWidth="1"/>
    <col min="8956" max="8960" width="15.42578125" style="203" customWidth="1"/>
    <col min="8961" max="8961" width="6" style="203" bestFit="1" customWidth="1"/>
    <col min="8962" max="8962" width="8.5703125" style="203" customWidth="1"/>
    <col min="8963" max="8963" width="5.5703125" style="203" customWidth="1"/>
    <col min="8964" max="8979" width="9.85546875" style="203" customWidth="1"/>
    <col min="8980" max="9210" width="10.7109375" style="203"/>
    <col min="9211" max="9211" width="24.42578125" style="203" customWidth="1"/>
    <col min="9212" max="9216" width="15.42578125" style="203" customWidth="1"/>
    <col min="9217" max="9217" width="6" style="203" bestFit="1" customWidth="1"/>
    <col min="9218" max="9218" width="8.5703125" style="203" customWidth="1"/>
    <col min="9219" max="9219" width="5.5703125" style="203" customWidth="1"/>
    <col min="9220" max="9235" width="9.85546875" style="203" customWidth="1"/>
    <col min="9236" max="9466" width="10.7109375" style="203"/>
    <col min="9467" max="9467" width="24.42578125" style="203" customWidth="1"/>
    <col min="9468" max="9472" width="15.42578125" style="203" customWidth="1"/>
    <col min="9473" max="9473" width="6" style="203" bestFit="1" customWidth="1"/>
    <col min="9474" max="9474" width="8.5703125" style="203" customWidth="1"/>
    <col min="9475" max="9475" width="5.5703125" style="203" customWidth="1"/>
    <col min="9476" max="9491" width="9.85546875" style="203" customWidth="1"/>
    <col min="9492" max="9722" width="10.7109375" style="203"/>
    <col min="9723" max="9723" width="24.42578125" style="203" customWidth="1"/>
    <col min="9724" max="9728" width="15.42578125" style="203" customWidth="1"/>
    <col min="9729" max="9729" width="6" style="203" bestFit="1" customWidth="1"/>
    <col min="9730" max="9730" width="8.5703125" style="203" customWidth="1"/>
    <col min="9731" max="9731" width="5.5703125" style="203" customWidth="1"/>
    <col min="9732" max="9747" width="9.85546875" style="203" customWidth="1"/>
    <col min="9748" max="9978" width="10.7109375" style="203"/>
    <col min="9979" max="9979" width="24.42578125" style="203" customWidth="1"/>
    <col min="9980" max="9984" width="15.42578125" style="203" customWidth="1"/>
    <col min="9985" max="9985" width="6" style="203" bestFit="1" customWidth="1"/>
    <col min="9986" max="9986" width="8.5703125" style="203" customWidth="1"/>
    <col min="9987" max="9987" width="5.5703125" style="203" customWidth="1"/>
    <col min="9988" max="10003" width="9.85546875" style="203" customWidth="1"/>
    <col min="10004" max="10234" width="10.7109375" style="203"/>
    <col min="10235" max="10235" width="24.42578125" style="203" customWidth="1"/>
    <col min="10236" max="10240" width="15.42578125" style="203" customWidth="1"/>
    <col min="10241" max="10241" width="6" style="203" bestFit="1" customWidth="1"/>
    <col min="10242" max="10242" width="8.5703125" style="203" customWidth="1"/>
    <col min="10243" max="10243" width="5.5703125" style="203" customWidth="1"/>
    <col min="10244" max="10259" width="9.85546875" style="203" customWidth="1"/>
    <col min="10260" max="10490" width="10.7109375" style="203"/>
    <col min="10491" max="10491" width="24.42578125" style="203" customWidth="1"/>
    <col min="10492" max="10496" width="15.42578125" style="203" customWidth="1"/>
    <col min="10497" max="10497" width="6" style="203" bestFit="1" customWidth="1"/>
    <col min="10498" max="10498" width="8.5703125" style="203" customWidth="1"/>
    <col min="10499" max="10499" width="5.5703125" style="203" customWidth="1"/>
    <col min="10500" max="10515" width="9.85546875" style="203" customWidth="1"/>
    <col min="10516" max="10746" width="10.7109375" style="203"/>
    <col min="10747" max="10747" width="24.42578125" style="203" customWidth="1"/>
    <col min="10748" max="10752" width="15.42578125" style="203" customWidth="1"/>
    <col min="10753" max="10753" width="6" style="203" bestFit="1" customWidth="1"/>
    <col min="10754" max="10754" width="8.5703125" style="203" customWidth="1"/>
    <col min="10755" max="10755" width="5.5703125" style="203" customWidth="1"/>
    <col min="10756" max="10771" width="9.85546875" style="203" customWidth="1"/>
    <col min="10772" max="11002" width="10.7109375" style="203"/>
    <col min="11003" max="11003" width="24.42578125" style="203" customWidth="1"/>
    <col min="11004" max="11008" width="15.42578125" style="203" customWidth="1"/>
    <col min="11009" max="11009" width="6" style="203" bestFit="1" customWidth="1"/>
    <col min="11010" max="11010" width="8.5703125" style="203" customWidth="1"/>
    <col min="11011" max="11011" width="5.5703125" style="203" customWidth="1"/>
    <col min="11012" max="11027" width="9.85546875" style="203" customWidth="1"/>
    <col min="11028" max="11258" width="10.7109375" style="203"/>
    <col min="11259" max="11259" width="24.42578125" style="203" customWidth="1"/>
    <col min="11260" max="11264" width="15.42578125" style="203" customWidth="1"/>
    <col min="11265" max="11265" width="6" style="203" bestFit="1" customWidth="1"/>
    <col min="11266" max="11266" width="8.5703125" style="203" customWidth="1"/>
    <col min="11267" max="11267" width="5.5703125" style="203" customWidth="1"/>
    <col min="11268" max="11283" width="9.85546875" style="203" customWidth="1"/>
    <col min="11284" max="11514" width="10.7109375" style="203"/>
    <col min="11515" max="11515" width="24.42578125" style="203" customWidth="1"/>
    <col min="11516" max="11520" width="15.42578125" style="203" customWidth="1"/>
    <col min="11521" max="11521" width="6" style="203" bestFit="1" customWidth="1"/>
    <col min="11522" max="11522" width="8.5703125" style="203" customWidth="1"/>
    <col min="11523" max="11523" width="5.5703125" style="203" customWidth="1"/>
    <col min="11524" max="11539" width="9.85546875" style="203" customWidth="1"/>
    <col min="11540" max="11770" width="10.7109375" style="203"/>
    <col min="11771" max="11771" width="24.42578125" style="203" customWidth="1"/>
    <col min="11772" max="11776" width="15.42578125" style="203" customWidth="1"/>
    <col min="11777" max="11777" width="6" style="203" bestFit="1" customWidth="1"/>
    <col min="11778" max="11778" width="8.5703125" style="203" customWidth="1"/>
    <col min="11779" max="11779" width="5.5703125" style="203" customWidth="1"/>
    <col min="11780" max="11795" width="9.85546875" style="203" customWidth="1"/>
    <col min="11796" max="12026" width="10.7109375" style="203"/>
    <col min="12027" max="12027" width="24.42578125" style="203" customWidth="1"/>
    <col min="12028" max="12032" width="15.42578125" style="203" customWidth="1"/>
    <col min="12033" max="12033" width="6" style="203" bestFit="1" customWidth="1"/>
    <col min="12034" max="12034" width="8.5703125" style="203" customWidth="1"/>
    <col min="12035" max="12035" width="5.5703125" style="203" customWidth="1"/>
    <col min="12036" max="12051" width="9.85546875" style="203" customWidth="1"/>
    <col min="12052" max="12282" width="10.7109375" style="203"/>
    <col min="12283" max="12283" width="24.42578125" style="203" customWidth="1"/>
    <col min="12284" max="12288" width="15.42578125" style="203" customWidth="1"/>
    <col min="12289" max="12289" width="6" style="203" bestFit="1" customWidth="1"/>
    <col min="12290" max="12290" width="8.5703125" style="203" customWidth="1"/>
    <col min="12291" max="12291" width="5.5703125" style="203" customWidth="1"/>
    <col min="12292" max="12307" width="9.85546875" style="203" customWidth="1"/>
    <col min="12308" max="12538" width="10.7109375" style="203"/>
    <col min="12539" max="12539" width="24.42578125" style="203" customWidth="1"/>
    <col min="12540" max="12544" width="15.42578125" style="203" customWidth="1"/>
    <col min="12545" max="12545" width="6" style="203" bestFit="1" customWidth="1"/>
    <col min="12546" max="12546" width="8.5703125" style="203" customWidth="1"/>
    <col min="12547" max="12547" width="5.5703125" style="203" customWidth="1"/>
    <col min="12548" max="12563" width="9.85546875" style="203" customWidth="1"/>
    <col min="12564" max="12794" width="10.7109375" style="203"/>
    <col min="12795" max="12795" width="24.42578125" style="203" customWidth="1"/>
    <col min="12796" max="12800" width="15.42578125" style="203" customWidth="1"/>
    <col min="12801" max="12801" width="6" style="203" bestFit="1" customWidth="1"/>
    <col min="12802" max="12802" width="8.5703125" style="203" customWidth="1"/>
    <col min="12803" max="12803" width="5.5703125" style="203" customWidth="1"/>
    <col min="12804" max="12819" width="9.85546875" style="203" customWidth="1"/>
    <col min="12820" max="13050" width="10.7109375" style="203"/>
    <col min="13051" max="13051" width="24.42578125" style="203" customWidth="1"/>
    <col min="13052" max="13056" width="15.42578125" style="203" customWidth="1"/>
    <col min="13057" max="13057" width="6" style="203" bestFit="1" customWidth="1"/>
    <col min="13058" max="13058" width="8.5703125" style="203" customWidth="1"/>
    <col min="13059" max="13059" width="5.5703125" style="203" customWidth="1"/>
    <col min="13060" max="13075" width="9.85546875" style="203" customWidth="1"/>
    <col min="13076" max="13306" width="10.7109375" style="203"/>
    <col min="13307" max="13307" width="24.42578125" style="203" customWidth="1"/>
    <col min="13308" max="13312" width="15.42578125" style="203" customWidth="1"/>
    <col min="13313" max="13313" width="6" style="203" bestFit="1" customWidth="1"/>
    <col min="13314" max="13314" width="8.5703125" style="203" customWidth="1"/>
    <col min="13315" max="13315" width="5.5703125" style="203" customWidth="1"/>
    <col min="13316" max="13331" width="9.85546875" style="203" customWidth="1"/>
    <col min="13332" max="13562" width="10.7109375" style="203"/>
    <col min="13563" max="13563" width="24.42578125" style="203" customWidth="1"/>
    <col min="13564" max="13568" width="15.42578125" style="203" customWidth="1"/>
    <col min="13569" max="13569" width="6" style="203" bestFit="1" customWidth="1"/>
    <col min="13570" max="13570" width="8.5703125" style="203" customWidth="1"/>
    <col min="13571" max="13571" width="5.5703125" style="203" customWidth="1"/>
    <col min="13572" max="13587" width="9.85546875" style="203" customWidth="1"/>
    <col min="13588" max="13818" width="10.7109375" style="203"/>
    <col min="13819" max="13819" width="24.42578125" style="203" customWidth="1"/>
    <col min="13820" max="13824" width="15.42578125" style="203" customWidth="1"/>
    <col min="13825" max="13825" width="6" style="203" bestFit="1" customWidth="1"/>
    <col min="13826" max="13826" width="8.5703125" style="203" customWidth="1"/>
    <col min="13827" max="13827" width="5.5703125" style="203" customWidth="1"/>
    <col min="13828" max="13843" width="9.85546875" style="203" customWidth="1"/>
    <col min="13844" max="14074" width="10.7109375" style="203"/>
    <col min="14075" max="14075" width="24.42578125" style="203" customWidth="1"/>
    <col min="14076" max="14080" width="15.42578125" style="203" customWidth="1"/>
    <col min="14081" max="14081" width="6" style="203" bestFit="1" customWidth="1"/>
    <col min="14082" max="14082" width="8.5703125" style="203" customWidth="1"/>
    <col min="14083" max="14083" width="5.5703125" style="203" customWidth="1"/>
    <col min="14084" max="14099" width="9.85546875" style="203" customWidth="1"/>
    <col min="14100" max="14330" width="10.7109375" style="203"/>
    <col min="14331" max="14331" width="24.42578125" style="203" customWidth="1"/>
    <col min="14332" max="14336" width="15.42578125" style="203" customWidth="1"/>
    <col min="14337" max="14337" width="6" style="203" bestFit="1" customWidth="1"/>
    <col min="14338" max="14338" width="8.5703125" style="203" customWidth="1"/>
    <col min="14339" max="14339" width="5.5703125" style="203" customWidth="1"/>
    <col min="14340" max="14355" width="9.85546875" style="203" customWidth="1"/>
    <col min="14356" max="14586" width="10.7109375" style="203"/>
    <col min="14587" max="14587" width="24.42578125" style="203" customWidth="1"/>
    <col min="14588" max="14592" width="15.42578125" style="203" customWidth="1"/>
    <col min="14593" max="14593" width="6" style="203" bestFit="1" customWidth="1"/>
    <col min="14594" max="14594" width="8.5703125" style="203" customWidth="1"/>
    <col min="14595" max="14595" width="5.5703125" style="203" customWidth="1"/>
    <col min="14596" max="14611" width="9.85546875" style="203" customWidth="1"/>
    <col min="14612" max="14842" width="10.7109375" style="203"/>
    <col min="14843" max="14843" width="24.42578125" style="203" customWidth="1"/>
    <col min="14844" max="14848" width="15.42578125" style="203" customWidth="1"/>
    <col min="14849" max="14849" width="6" style="203" bestFit="1" customWidth="1"/>
    <col min="14850" max="14850" width="8.5703125" style="203" customWidth="1"/>
    <col min="14851" max="14851" width="5.5703125" style="203" customWidth="1"/>
    <col min="14852" max="14867" width="9.85546875" style="203" customWidth="1"/>
    <col min="14868" max="15098" width="10.7109375" style="203"/>
    <col min="15099" max="15099" width="24.42578125" style="203" customWidth="1"/>
    <col min="15100" max="15104" width="15.42578125" style="203" customWidth="1"/>
    <col min="15105" max="15105" width="6" style="203" bestFit="1" customWidth="1"/>
    <col min="15106" max="15106" width="8.5703125" style="203" customWidth="1"/>
    <col min="15107" max="15107" width="5.5703125" style="203" customWidth="1"/>
    <col min="15108" max="15123" width="9.85546875" style="203" customWidth="1"/>
    <col min="15124" max="15354" width="10.7109375" style="203"/>
    <col min="15355" max="15355" width="24.42578125" style="203" customWidth="1"/>
    <col min="15356" max="15360" width="15.42578125" style="203" customWidth="1"/>
    <col min="15361" max="15361" width="6" style="203" bestFit="1" customWidth="1"/>
    <col min="15362" max="15362" width="8.5703125" style="203" customWidth="1"/>
    <col min="15363" max="15363" width="5.5703125" style="203" customWidth="1"/>
    <col min="15364" max="15379" width="9.85546875" style="203" customWidth="1"/>
    <col min="15380" max="15610" width="10.7109375" style="203"/>
    <col min="15611" max="15611" width="24.42578125" style="203" customWidth="1"/>
    <col min="15612" max="15616" width="15.42578125" style="203" customWidth="1"/>
    <col min="15617" max="15617" width="6" style="203" bestFit="1" customWidth="1"/>
    <col min="15618" max="15618" width="8.5703125" style="203" customWidth="1"/>
    <col min="15619" max="15619" width="5.5703125" style="203" customWidth="1"/>
    <col min="15620" max="15635" width="9.85546875" style="203" customWidth="1"/>
    <col min="15636" max="15866" width="10.7109375" style="203"/>
    <col min="15867" max="15867" width="24.42578125" style="203" customWidth="1"/>
    <col min="15868" max="15872" width="15.42578125" style="203" customWidth="1"/>
    <col min="15873" max="15873" width="6" style="203" bestFit="1" customWidth="1"/>
    <col min="15874" max="15874" width="8.5703125" style="203" customWidth="1"/>
    <col min="15875" max="15875" width="5.5703125" style="203" customWidth="1"/>
    <col min="15876" max="15891" width="9.85546875" style="203" customWidth="1"/>
    <col min="15892" max="16122" width="10.7109375" style="203"/>
    <col min="16123" max="16123" width="24.42578125" style="203" customWidth="1"/>
    <col min="16124" max="16128" width="15.42578125" style="203" customWidth="1"/>
    <col min="16129" max="16129" width="6" style="203" bestFit="1" customWidth="1"/>
    <col min="16130" max="16130" width="8.5703125" style="203" customWidth="1"/>
    <col min="16131" max="16131" width="5.5703125" style="203" customWidth="1"/>
    <col min="16132" max="16147" width="9.85546875" style="203" customWidth="1"/>
    <col min="16148" max="16384" width="10.7109375" style="203"/>
  </cols>
  <sheetData>
    <row r="1" spans="1:17">
      <c r="A1" s="458" t="s">
        <v>204</v>
      </c>
      <c r="B1" s="459"/>
      <c r="C1" s="459"/>
      <c r="D1" s="459"/>
      <c r="E1" s="459"/>
      <c r="F1" s="459"/>
      <c r="G1" s="459"/>
    </row>
    <row r="2" spans="1:17" ht="15" customHeight="1">
      <c r="A2" s="459" t="s">
        <v>36</v>
      </c>
      <c r="B2" s="459"/>
      <c r="C2" s="459"/>
      <c r="D2" s="459"/>
      <c r="E2" s="459"/>
      <c r="F2" s="459"/>
      <c r="G2" s="459"/>
    </row>
    <row r="3" spans="1:17" ht="15" customHeight="1">
      <c r="A3" s="204"/>
      <c r="D3" s="204"/>
    </row>
    <row r="4" spans="1:17" ht="15" customHeight="1">
      <c r="A4" s="225"/>
      <c r="B4" s="206" t="s">
        <v>37</v>
      </c>
      <c r="C4" s="206" t="s">
        <v>38</v>
      </c>
      <c r="D4" s="205" t="s">
        <v>39</v>
      </c>
      <c r="E4" s="206" t="s">
        <v>40</v>
      </c>
      <c r="F4" s="206" t="s">
        <v>50</v>
      </c>
      <c r="G4" s="326" t="s">
        <v>200</v>
      </c>
      <c r="H4" s="207"/>
      <c r="I4" s="207"/>
      <c r="J4" s="207"/>
      <c r="K4" s="207"/>
      <c r="L4" s="207"/>
      <c r="M4" s="207"/>
      <c r="N4" s="207"/>
      <c r="O4" s="207"/>
      <c r="P4" s="207"/>
      <c r="Q4" s="207"/>
    </row>
    <row r="5" spans="1:17" s="209" customFormat="1" ht="15" customHeight="1">
      <c r="A5" s="226">
        <v>42096</v>
      </c>
      <c r="B5" s="208"/>
      <c r="C5" s="208"/>
      <c r="D5" s="356" t="s">
        <v>67</v>
      </c>
      <c r="E5" s="231"/>
      <c r="F5" s="378" t="s">
        <v>67</v>
      </c>
      <c r="G5" s="378" t="s">
        <v>67</v>
      </c>
      <c r="H5" s="200"/>
      <c r="I5" s="200"/>
      <c r="J5" s="200"/>
      <c r="K5" s="200"/>
      <c r="L5" s="210"/>
      <c r="M5" s="210"/>
      <c r="N5" s="210"/>
      <c r="O5" s="210"/>
      <c r="P5" s="210"/>
      <c r="Q5" s="210"/>
    </row>
    <row r="6" spans="1:17" s="209" customFormat="1" ht="15" customHeight="1">
      <c r="A6" s="226">
        <f>A5+7</f>
        <v>42103</v>
      </c>
      <c r="B6" s="208"/>
      <c r="C6" s="208"/>
      <c r="D6" s="208"/>
      <c r="E6" s="356" t="s">
        <v>67</v>
      </c>
      <c r="F6" s="378" t="s">
        <v>67</v>
      </c>
      <c r="G6" s="378" t="s">
        <v>67</v>
      </c>
      <c r="H6" s="200"/>
      <c r="I6" s="200"/>
      <c r="J6" s="200"/>
      <c r="K6" s="200"/>
      <c r="L6" s="210"/>
      <c r="M6" s="210"/>
      <c r="N6" s="210"/>
      <c r="O6" s="210"/>
      <c r="P6" s="210"/>
      <c r="Q6" s="210"/>
    </row>
    <row r="7" spans="1:17" s="209" customFormat="1" ht="15" customHeight="1">
      <c r="A7" s="340">
        <f t="shared" ref="A7:A34" si="0">A6+7</f>
        <v>42110</v>
      </c>
      <c r="B7" s="231"/>
      <c r="C7" s="231"/>
      <c r="D7" s="231"/>
      <c r="E7" s="231"/>
      <c r="F7" s="378" t="s">
        <v>67</v>
      </c>
      <c r="G7" s="378" t="s">
        <v>67</v>
      </c>
      <c r="H7" s="200"/>
      <c r="I7" s="200"/>
      <c r="J7" s="200"/>
      <c r="K7" s="200"/>
      <c r="L7" s="210"/>
      <c r="M7" s="210"/>
      <c r="N7" s="210"/>
      <c r="O7" s="210"/>
      <c r="P7" s="210"/>
      <c r="Q7" s="210"/>
    </row>
    <row r="8" spans="1:17" s="209" customFormat="1" ht="15" customHeight="1">
      <c r="A8" s="226">
        <f t="shared" si="0"/>
        <v>42117</v>
      </c>
      <c r="B8" s="208"/>
      <c r="C8" s="208"/>
      <c r="D8" s="356" t="s">
        <v>67</v>
      </c>
      <c r="E8" s="356" t="s">
        <v>67</v>
      </c>
      <c r="F8" s="378" t="s">
        <v>67</v>
      </c>
      <c r="G8" s="327" t="s">
        <v>213</v>
      </c>
      <c r="H8" s="210"/>
      <c r="I8" s="210"/>
      <c r="J8" s="210"/>
      <c r="K8" s="210"/>
      <c r="L8" s="210"/>
      <c r="M8" s="210"/>
      <c r="N8" s="210"/>
      <c r="O8" s="210"/>
      <c r="P8" s="210"/>
      <c r="Q8" s="210"/>
    </row>
    <row r="9" spans="1:17" s="209" customFormat="1" ht="15" customHeight="1">
      <c r="A9" s="226">
        <f t="shared" si="0"/>
        <v>42124</v>
      </c>
      <c r="B9" s="356" t="s">
        <v>67</v>
      </c>
      <c r="C9" s="356" t="s">
        <v>67</v>
      </c>
      <c r="D9" s="356" t="s">
        <v>67</v>
      </c>
      <c r="E9" s="356" t="s">
        <v>67</v>
      </c>
      <c r="F9" s="378" t="s">
        <v>67</v>
      </c>
      <c r="G9" s="378" t="s">
        <v>67</v>
      </c>
      <c r="H9" s="210"/>
      <c r="I9" s="210"/>
      <c r="J9" s="210"/>
      <c r="K9" s="210"/>
      <c r="L9" s="210"/>
      <c r="M9" s="210"/>
      <c r="N9" s="210"/>
      <c r="O9" s="210"/>
      <c r="P9" s="210"/>
      <c r="Q9" s="210"/>
    </row>
    <row r="10" spans="1:17" s="209" customFormat="1" ht="15" customHeight="1">
      <c r="A10" s="226">
        <f t="shared" si="0"/>
        <v>42131</v>
      </c>
      <c r="B10" s="356" t="s">
        <v>67</v>
      </c>
      <c r="C10" s="208"/>
      <c r="D10" s="356" t="s">
        <v>67</v>
      </c>
      <c r="E10" s="231"/>
      <c r="F10" s="379"/>
      <c r="G10" s="378" t="s">
        <v>67</v>
      </c>
      <c r="H10" s="200"/>
      <c r="I10" s="200"/>
      <c r="J10" s="200"/>
      <c r="K10" s="200"/>
      <c r="L10" s="210"/>
      <c r="M10" s="210"/>
      <c r="N10" s="210"/>
      <c r="O10" s="210"/>
      <c r="P10" s="210"/>
      <c r="Q10" s="210"/>
    </row>
    <row r="11" spans="1:17" s="209" customFormat="1" ht="15" customHeight="1">
      <c r="A11" s="226">
        <f t="shared" si="0"/>
        <v>42138</v>
      </c>
      <c r="B11" s="208"/>
      <c r="C11" s="208"/>
      <c r="D11" s="231"/>
      <c r="E11" s="356" t="s">
        <v>67</v>
      </c>
      <c r="F11" s="379"/>
      <c r="G11" s="378" t="s">
        <v>67</v>
      </c>
      <c r="H11" s="200"/>
      <c r="I11" s="200"/>
      <c r="J11" s="200"/>
      <c r="K11" s="200"/>
      <c r="L11" s="210"/>
      <c r="M11" s="210"/>
      <c r="N11" s="210"/>
      <c r="O11" s="210"/>
      <c r="P11" s="210"/>
      <c r="Q11" s="210"/>
    </row>
    <row r="12" spans="1:17" s="209" customFormat="1" ht="15" customHeight="1">
      <c r="A12" s="226">
        <f t="shared" si="0"/>
        <v>42145</v>
      </c>
      <c r="B12" s="208"/>
      <c r="C12" s="208"/>
      <c r="D12" s="356" t="s">
        <v>67</v>
      </c>
      <c r="E12" s="208"/>
      <c r="F12" s="379"/>
      <c r="G12" s="378" t="s">
        <v>67</v>
      </c>
      <c r="H12" s="199"/>
      <c r="I12" s="199"/>
      <c r="J12" s="199"/>
      <c r="K12" s="199"/>
    </row>
    <row r="13" spans="1:17" s="209" customFormat="1" ht="15" customHeight="1">
      <c r="A13" s="226">
        <f t="shared" si="0"/>
        <v>42152</v>
      </c>
      <c r="B13" s="208"/>
      <c r="C13" s="208"/>
      <c r="D13" s="231"/>
      <c r="E13" s="356" t="s">
        <v>67</v>
      </c>
      <c r="F13" s="379"/>
      <c r="G13" s="378" t="s">
        <v>67</v>
      </c>
    </row>
    <row r="14" spans="1:17" s="209" customFormat="1" ht="15" customHeight="1">
      <c r="A14" s="226">
        <f t="shared" si="0"/>
        <v>42159</v>
      </c>
      <c r="B14" s="208"/>
      <c r="C14" s="208"/>
      <c r="D14" s="356" t="s">
        <v>67</v>
      </c>
      <c r="E14" s="208"/>
      <c r="F14" s="379"/>
      <c r="G14" s="327" t="s">
        <v>214</v>
      </c>
    </row>
    <row r="15" spans="1:17" s="209" customFormat="1" ht="15" customHeight="1">
      <c r="A15" s="226">
        <f t="shared" si="0"/>
        <v>42166</v>
      </c>
      <c r="B15" s="208"/>
      <c r="C15" s="208"/>
      <c r="D15" s="231"/>
      <c r="E15" s="356" t="s">
        <v>67</v>
      </c>
      <c r="F15" s="379"/>
      <c r="G15" s="378" t="s">
        <v>67</v>
      </c>
    </row>
    <row r="16" spans="1:17" s="209" customFormat="1" ht="15" customHeight="1">
      <c r="A16" s="226">
        <f t="shared" si="0"/>
        <v>42173</v>
      </c>
      <c r="B16" s="208"/>
      <c r="C16" s="208"/>
      <c r="D16" s="356" t="s">
        <v>67</v>
      </c>
      <c r="E16" s="208"/>
      <c r="F16" s="379"/>
      <c r="G16" s="378" t="s">
        <v>67</v>
      </c>
    </row>
    <row r="17" spans="1:7" s="209" customFormat="1" ht="15" customHeight="1">
      <c r="A17" s="226">
        <f t="shared" si="0"/>
        <v>42180</v>
      </c>
      <c r="B17" s="208"/>
      <c r="C17" s="208"/>
      <c r="D17" s="231"/>
      <c r="E17" s="356" t="s">
        <v>67</v>
      </c>
      <c r="F17" s="379"/>
      <c r="G17" s="378" t="s">
        <v>67</v>
      </c>
    </row>
    <row r="18" spans="1:7" s="209" customFormat="1" ht="15" customHeight="1">
      <c r="A18" s="226">
        <f t="shared" si="0"/>
        <v>42187</v>
      </c>
      <c r="B18" s="208"/>
      <c r="C18" s="208"/>
      <c r="D18" s="356" t="s">
        <v>67</v>
      </c>
      <c r="E18" s="208"/>
      <c r="F18" s="379"/>
      <c r="G18" s="327" t="s">
        <v>213</v>
      </c>
    </row>
    <row r="19" spans="1:7" s="209" customFormat="1" ht="15" customHeight="1">
      <c r="A19" s="226">
        <f t="shared" si="0"/>
        <v>42194</v>
      </c>
      <c r="B19" s="208"/>
      <c r="C19" s="208"/>
      <c r="D19" s="231"/>
      <c r="E19" s="356" t="s">
        <v>67</v>
      </c>
      <c r="F19" s="379"/>
      <c r="G19" s="378" t="s">
        <v>67</v>
      </c>
    </row>
    <row r="20" spans="1:7" s="209" customFormat="1" ht="15" customHeight="1">
      <c r="A20" s="226">
        <f t="shared" si="0"/>
        <v>42201</v>
      </c>
      <c r="B20" s="208"/>
      <c r="C20" s="208"/>
      <c r="D20" s="356" t="s">
        <v>67</v>
      </c>
      <c r="E20" s="208"/>
      <c r="F20" s="379"/>
      <c r="G20" s="378" t="s">
        <v>67</v>
      </c>
    </row>
    <row r="21" spans="1:7" s="209" customFormat="1" ht="15" customHeight="1">
      <c r="A21" s="226">
        <f t="shared" si="0"/>
        <v>42208</v>
      </c>
      <c r="B21" s="208"/>
      <c r="C21" s="356" t="s">
        <v>67</v>
      </c>
      <c r="D21" s="231"/>
      <c r="E21" s="231"/>
      <c r="F21" s="379"/>
      <c r="G21" s="378" t="s">
        <v>67</v>
      </c>
    </row>
    <row r="22" spans="1:7" s="209" customFormat="1" ht="15" customHeight="1">
      <c r="A22" s="226">
        <f t="shared" si="0"/>
        <v>42215</v>
      </c>
      <c r="B22" s="356" t="s">
        <v>67</v>
      </c>
      <c r="C22" s="356" t="s">
        <v>67</v>
      </c>
      <c r="D22" s="356" t="s">
        <v>67</v>
      </c>
      <c r="E22" s="356" t="s">
        <v>67</v>
      </c>
      <c r="F22" s="379"/>
      <c r="G22" s="378" t="s">
        <v>67</v>
      </c>
    </row>
    <row r="23" spans="1:7" s="209" customFormat="1" ht="15" customHeight="1">
      <c r="A23" s="226">
        <f t="shared" si="0"/>
        <v>42222</v>
      </c>
      <c r="B23" s="356" t="s">
        <v>67</v>
      </c>
      <c r="C23" s="356" t="s">
        <v>67</v>
      </c>
      <c r="D23" s="356" t="s">
        <v>67</v>
      </c>
      <c r="E23" s="356" t="s">
        <v>67</v>
      </c>
      <c r="F23" s="378" t="s">
        <v>67</v>
      </c>
      <c r="G23" s="378" t="s">
        <v>67</v>
      </c>
    </row>
    <row r="24" spans="1:7" s="209" customFormat="1" ht="15" customHeight="1">
      <c r="A24" s="226">
        <f t="shared" si="0"/>
        <v>42229</v>
      </c>
      <c r="B24" s="356" t="s">
        <v>67</v>
      </c>
      <c r="C24" s="356" t="s">
        <v>67</v>
      </c>
      <c r="D24" s="356" t="s">
        <v>67</v>
      </c>
      <c r="E24" s="356" t="s">
        <v>67</v>
      </c>
      <c r="F24" s="378" t="s">
        <v>67</v>
      </c>
      <c r="G24" s="378" t="s">
        <v>67</v>
      </c>
    </row>
    <row r="25" spans="1:7" s="209" customFormat="1" ht="15" customHeight="1">
      <c r="A25" s="226">
        <f t="shared" si="0"/>
        <v>42236</v>
      </c>
      <c r="B25" s="356" t="s">
        <v>67</v>
      </c>
      <c r="C25" s="356"/>
      <c r="D25" s="208"/>
      <c r="E25" s="356" t="s">
        <v>67</v>
      </c>
      <c r="F25" s="378" t="s">
        <v>67</v>
      </c>
      <c r="G25" s="378" t="s">
        <v>67</v>
      </c>
    </row>
    <row r="26" spans="1:7" s="209" customFormat="1" ht="15" customHeight="1">
      <c r="A26" s="226">
        <f t="shared" si="0"/>
        <v>42243</v>
      </c>
      <c r="B26" s="208"/>
      <c r="C26" s="208"/>
      <c r="D26" s="356" t="s">
        <v>67</v>
      </c>
      <c r="E26" s="356" t="s">
        <v>67</v>
      </c>
      <c r="F26" s="379"/>
      <c r="G26" s="378" t="s">
        <v>67</v>
      </c>
    </row>
    <row r="27" spans="1:7" s="209" customFormat="1" ht="15" customHeight="1">
      <c r="A27" s="226">
        <f t="shared" si="0"/>
        <v>42250</v>
      </c>
      <c r="B27" s="208"/>
      <c r="C27" s="208"/>
      <c r="D27" s="231"/>
      <c r="E27" s="356" t="s">
        <v>67</v>
      </c>
      <c r="F27" s="379"/>
      <c r="G27" s="378" t="s">
        <v>67</v>
      </c>
    </row>
    <row r="28" spans="1:7" s="209" customFormat="1" ht="15" customHeight="1">
      <c r="A28" s="226">
        <f t="shared" si="0"/>
        <v>42257</v>
      </c>
      <c r="B28" s="208"/>
      <c r="C28" s="208"/>
      <c r="D28" s="356" t="s">
        <v>67</v>
      </c>
      <c r="E28" s="208"/>
      <c r="F28" s="379"/>
      <c r="G28" s="378" t="s">
        <v>67</v>
      </c>
    </row>
    <row r="29" spans="1:7" s="209" customFormat="1" ht="15" customHeight="1">
      <c r="A29" s="226">
        <f t="shared" si="0"/>
        <v>42264</v>
      </c>
      <c r="B29" s="208"/>
      <c r="C29" s="208"/>
      <c r="D29" s="231"/>
      <c r="E29" s="356" t="s">
        <v>67</v>
      </c>
      <c r="F29" s="379"/>
      <c r="G29" s="378" t="s">
        <v>67</v>
      </c>
    </row>
    <row r="30" spans="1:7" s="209" customFormat="1" ht="15" customHeight="1">
      <c r="A30" s="226">
        <f t="shared" si="0"/>
        <v>42271</v>
      </c>
      <c r="B30" s="208"/>
      <c r="C30" s="208"/>
      <c r="D30" s="356" t="s">
        <v>67</v>
      </c>
      <c r="E30" s="208"/>
      <c r="F30" s="378" t="s">
        <v>67</v>
      </c>
      <c r="G30" s="327" t="s">
        <v>214</v>
      </c>
    </row>
    <row r="31" spans="1:7" s="209" customFormat="1" ht="15" customHeight="1">
      <c r="A31" s="226">
        <f t="shared" si="0"/>
        <v>42278</v>
      </c>
      <c r="B31" s="466" t="s">
        <v>205</v>
      </c>
      <c r="C31" s="467"/>
      <c r="D31" s="468"/>
      <c r="E31" s="231" t="s">
        <v>67</v>
      </c>
      <c r="F31" s="466" t="s">
        <v>205</v>
      </c>
      <c r="G31" s="468"/>
    </row>
    <row r="32" spans="1:7" s="209" customFormat="1" ht="15" customHeight="1">
      <c r="A32" s="226">
        <f t="shared" si="0"/>
        <v>42285</v>
      </c>
      <c r="B32" s="469"/>
      <c r="C32" s="470"/>
      <c r="D32" s="471"/>
      <c r="E32" s="208"/>
      <c r="F32" s="469"/>
      <c r="G32" s="471"/>
    </row>
    <row r="33" spans="1:8" s="209" customFormat="1" ht="15" customHeight="1">
      <c r="A33" s="226">
        <f t="shared" si="0"/>
        <v>42292</v>
      </c>
      <c r="B33" s="469"/>
      <c r="C33" s="470"/>
      <c r="D33" s="471"/>
      <c r="E33" s="231" t="s">
        <v>67</v>
      </c>
      <c r="F33" s="469"/>
      <c r="G33" s="471"/>
    </row>
    <row r="34" spans="1:8" s="209" customFormat="1" ht="15" customHeight="1">
      <c r="A34" s="226">
        <f t="shared" si="0"/>
        <v>42299</v>
      </c>
      <c r="B34" s="472"/>
      <c r="C34" s="473"/>
      <c r="D34" s="474"/>
      <c r="E34" s="208"/>
      <c r="F34" s="472"/>
      <c r="G34" s="474"/>
    </row>
    <row r="35" spans="1:8" ht="15" customHeight="1">
      <c r="A35" s="227"/>
      <c r="B35" s="210"/>
      <c r="C35" s="210"/>
      <c r="D35" s="210"/>
      <c r="E35" s="211"/>
      <c r="F35" s="211"/>
      <c r="G35" s="211"/>
      <c r="H35" s="212"/>
    </row>
    <row r="36" spans="1:8">
      <c r="A36" s="173" t="s">
        <v>41</v>
      </c>
    </row>
    <row r="37" spans="1:8">
      <c r="A37" s="228"/>
      <c r="B37" s="460" t="s">
        <v>51</v>
      </c>
      <c r="C37" s="460"/>
      <c r="D37" s="460"/>
      <c r="E37" s="460" t="s">
        <v>52</v>
      </c>
      <c r="F37" s="460"/>
      <c r="G37" s="461"/>
    </row>
    <row r="38" spans="1:8">
      <c r="A38" s="229" t="s">
        <v>37</v>
      </c>
      <c r="B38" s="233" t="s">
        <v>4</v>
      </c>
      <c r="C38" s="462" t="s">
        <v>3</v>
      </c>
      <c r="D38" s="463"/>
      <c r="E38" s="213" t="s">
        <v>48</v>
      </c>
      <c r="F38" s="464">
        <v>661498014</v>
      </c>
      <c r="G38" s="465"/>
    </row>
    <row r="39" spans="1:8">
      <c r="A39" s="229" t="s">
        <v>38</v>
      </c>
      <c r="B39" s="213" t="s">
        <v>46</v>
      </c>
      <c r="C39" s="464">
        <v>685987813</v>
      </c>
      <c r="D39" s="463"/>
      <c r="E39" s="213" t="s">
        <v>47</v>
      </c>
      <c r="F39" s="464">
        <v>952131516</v>
      </c>
      <c r="G39" s="465"/>
    </row>
    <row r="40" spans="1:8">
      <c r="A40" s="229" t="s">
        <v>39</v>
      </c>
      <c r="B40" s="213" t="s">
        <v>44</v>
      </c>
      <c r="C40" s="464">
        <v>675986625</v>
      </c>
      <c r="D40" s="463"/>
      <c r="E40" s="213" t="s">
        <v>45</v>
      </c>
      <c r="F40" s="464">
        <v>665483866</v>
      </c>
      <c r="G40" s="465"/>
    </row>
    <row r="41" spans="1:8">
      <c r="A41" s="229" t="s">
        <v>40</v>
      </c>
      <c r="B41" s="230" t="s">
        <v>42</v>
      </c>
      <c r="C41" s="464">
        <v>680479859</v>
      </c>
      <c r="D41" s="463"/>
      <c r="E41" s="213" t="s">
        <v>43</v>
      </c>
      <c r="F41" s="464">
        <v>664174513</v>
      </c>
      <c r="G41" s="463"/>
    </row>
    <row r="42" spans="1:8">
      <c r="A42" s="229" t="s">
        <v>50</v>
      </c>
      <c r="B42" s="232" t="s">
        <v>1</v>
      </c>
      <c r="C42" s="462" t="s">
        <v>2</v>
      </c>
      <c r="D42" s="463"/>
      <c r="E42" s="213" t="s">
        <v>54</v>
      </c>
      <c r="F42" s="464" t="s">
        <v>55</v>
      </c>
      <c r="G42" s="463"/>
    </row>
    <row r="43" spans="1:8">
      <c r="A43" s="229" t="s">
        <v>49</v>
      </c>
      <c r="B43" s="213" t="s">
        <v>44</v>
      </c>
      <c r="C43" s="464">
        <v>675986625</v>
      </c>
      <c r="D43" s="463"/>
      <c r="E43" s="213" t="s">
        <v>53</v>
      </c>
      <c r="F43" s="464" t="s">
        <v>56</v>
      </c>
      <c r="G43" s="463"/>
    </row>
    <row r="44" spans="1:8">
      <c r="D44" s="201"/>
      <c r="E44" s="201"/>
      <c r="F44" s="201"/>
      <c r="G44" s="201"/>
    </row>
    <row r="45" spans="1:8">
      <c r="D45" s="201"/>
      <c r="E45" s="201"/>
      <c r="F45" s="201"/>
      <c r="G45" s="201"/>
    </row>
    <row r="46" spans="1:8">
      <c r="D46" s="201"/>
      <c r="E46" s="201"/>
      <c r="F46" s="201"/>
      <c r="G46" s="201"/>
    </row>
    <row r="47" spans="1:8">
      <c r="D47" s="201"/>
      <c r="E47" s="201"/>
      <c r="F47" s="201"/>
      <c r="G47" s="201"/>
    </row>
    <row r="48" spans="1:8">
      <c r="D48" s="201"/>
      <c r="E48" s="201"/>
      <c r="F48" s="201"/>
      <c r="G48" s="201"/>
    </row>
  </sheetData>
  <mergeCells count="18">
    <mergeCell ref="F39:G39"/>
    <mergeCell ref="F40:G40"/>
    <mergeCell ref="F41:G41"/>
    <mergeCell ref="F42:G42"/>
    <mergeCell ref="F43:G43"/>
    <mergeCell ref="C39:D39"/>
    <mergeCell ref="C40:D40"/>
    <mergeCell ref="C41:D41"/>
    <mergeCell ref="C42:D42"/>
    <mergeCell ref="C43:D43"/>
    <mergeCell ref="A1:G1"/>
    <mergeCell ref="A2:G2"/>
    <mergeCell ref="B37:D37"/>
    <mergeCell ref="E37:G37"/>
    <mergeCell ref="C38:D38"/>
    <mergeCell ref="F38:G38"/>
    <mergeCell ref="B31:D34"/>
    <mergeCell ref="F31:G34"/>
  </mergeCells>
  <phoneticPr fontId="4" type="noConversion"/>
  <conditionalFormatting sqref="A6:D6 A7 A10 A21:B21 A5:C5 A8:C8 A11:C20 A26:C30 G8 A22:A25 D25 E12 E14 E16 E18 E20 E28 E30 A9:B9 G18">
    <cfRule type="expression" dxfId="141" priority="210">
      <formula>MOD(ROW(),2)</formula>
    </cfRule>
  </conditionalFormatting>
  <conditionalFormatting sqref="B6:D6 B21 B5:C5 B8:C8 B11:C20 B26:C30 G8 D25 E12 E14 E16 E18 E20 E28 E30 B9 G18">
    <cfRule type="cellIs" dxfId="140" priority="209" operator="equal">
      <formula>"fermé"</formula>
    </cfRule>
  </conditionalFormatting>
  <conditionalFormatting sqref="B7">
    <cfRule type="expression" dxfId="139" priority="206">
      <formula>MOD(ROW(),2)</formula>
    </cfRule>
  </conditionalFormatting>
  <conditionalFormatting sqref="B7">
    <cfRule type="cellIs" dxfId="138" priority="205" operator="equal">
      <formula>"fermé"</formula>
    </cfRule>
  </conditionalFormatting>
  <conditionalFormatting sqref="B10">
    <cfRule type="expression" dxfId="137" priority="204">
      <formula>MOD(ROW(),2)</formula>
    </cfRule>
  </conditionalFormatting>
  <conditionalFormatting sqref="B10">
    <cfRule type="cellIs" dxfId="136" priority="203" operator="equal">
      <formula>"fermé"</formula>
    </cfRule>
  </conditionalFormatting>
  <conditionalFormatting sqref="A32:A33 A31:B31 E32 F31">
    <cfRule type="expression" dxfId="135" priority="136">
      <formula>MOD(ROW(),2)</formula>
    </cfRule>
  </conditionalFormatting>
  <conditionalFormatting sqref="B31 E32 F31">
    <cfRule type="cellIs" dxfId="134" priority="135" operator="equal">
      <formula>"fermé"</formula>
    </cfRule>
  </conditionalFormatting>
  <conditionalFormatting sqref="E7">
    <cfRule type="expression" dxfId="133" priority="166">
      <formula>MOD(ROW(),2)</formula>
    </cfRule>
  </conditionalFormatting>
  <conditionalFormatting sqref="E7">
    <cfRule type="cellIs" dxfId="132" priority="165" operator="equal">
      <formula>"fermé"</formula>
    </cfRule>
  </conditionalFormatting>
  <conditionalFormatting sqref="D5">
    <cfRule type="expression" dxfId="131" priority="196">
      <formula>MOD(ROW(),2)</formula>
    </cfRule>
  </conditionalFormatting>
  <conditionalFormatting sqref="D5">
    <cfRule type="cellIs" dxfId="130" priority="195" operator="equal">
      <formula>"fermé"</formula>
    </cfRule>
  </conditionalFormatting>
  <conditionalFormatting sqref="D7">
    <cfRule type="expression" dxfId="129" priority="194">
      <formula>MOD(ROW(),2)</formula>
    </cfRule>
  </conditionalFormatting>
  <conditionalFormatting sqref="D7">
    <cfRule type="cellIs" dxfId="128" priority="193" operator="equal">
      <formula>"fermé"</formula>
    </cfRule>
  </conditionalFormatting>
  <conditionalFormatting sqref="D11">
    <cfRule type="expression" dxfId="127" priority="190">
      <formula>MOD(ROW(),2)</formula>
    </cfRule>
  </conditionalFormatting>
  <conditionalFormatting sqref="D11">
    <cfRule type="cellIs" dxfId="126" priority="189" operator="equal">
      <formula>"fermé"</formula>
    </cfRule>
  </conditionalFormatting>
  <conditionalFormatting sqref="D13">
    <cfRule type="expression" dxfId="125" priority="188">
      <formula>MOD(ROW(),2)</formula>
    </cfRule>
  </conditionalFormatting>
  <conditionalFormatting sqref="D13">
    <cfRule type="cellIs" dxfId="124" priority="187" operator="equal">
      <formula>"fermé"</formula>
    </cfRule>
  </conditionalFormatting>
  <conditionalFormatting sqref="D15">
    <cfRule type="expression" dxfId="123" priority="186">
      <formula>MOD(ROW(),2)</formula>
    </cfRule>
  </conditionalFormatting>
  <conditionalFormatting sqref="D15">
    <cfRule type="cellIs" dxfId="122" priority="185" operator="equal">
      <formula>"fermé"</formula>
    </cfRule>
  </conditionalFormatting>
  <conditionalFormatting sqref="D17">
    <cfRule type="expression" dxfId="121" priority="184">
      <formula>MOD(ROW(),2)</formula>
    </cfRule>
  </conditionalFormatting>
  <conditionalFormatting sqref="D17">
    <cfRule type="cellIs" dxfId="120" priority="183" operator="equal">
      <formula>"fermé"</formula>
    </cfRule>
  </conditionalFormatting>
  <conditionalFormatting sqref="D19">
    <cfRule type="expression" dxfId="119" priority="182">
      <formula>MOD(ROW(),2)</formula>
    </cfRule>
  </conditionalFormatting>
  <conditionalFormatting sqref="D19">
    <cfRule type="cellIs" dxfId="118" priority="181" operator="equal">
      <formula>"fermé"</formula>
    </cfRule>
  </conditionalFormatting>
  <conditionalFormatting sqref="D21">
    <cfRule type="expression" dxfId="117" priority="180">
      <formula>MOD(ROW(),2)</formula>
    </cfRule>
  </conditionalFormatting>
  <conditionalFormatting sqref="D21">
    <cfRule type="cellIs" dxfId="116" priority="179" operator="equal">
      <formula>"fermé"</formula>
    </cfRule>
  </conditionalFormatting>
  <conditionalFormatting sqref="E31">
    <cfRule type="expression" dxfId="115" priority="132">
      <formula>MOD(ROW(),2)</formula>
    </cfRule>
  </conditionalFormatting>
  <conditionalFormatting sqref="E31">
    <cfRule type="cellIs" dxfId="114" priority="131" operator="equal">
      <formula>"fermé"</formula>
    </cfRule>
  </conditionalFormatting>
  <conditionalFormatting sqref="D27">
    <cfRule type="expression" dxfId="113" priority="172">
      <formula>MOD(ROW(),2)</formula>
    </cfRule>
  </conditionalFormatting>
  <conditionalFormatting sqref="D27">
    <cfRule type="cellIs" dxfId="112" priority="171" operator="equal">
      <formula>"fermé"</formula>
    </cfRule>
  </conditionalFormatting>
  <conditionalFormatting sqref="D29">
    <cfRule type="expression" dxfId="111" priority="170">
      <formula>MOD(ROW(),2)</formula>
    </cfRule>
  </conditionalFormatting>
  <conditionalFormatting sqref="D29">
    <cfRule type="cellIs" dxfId="110" priority="169" operator="equal">
      <formula>"fermé"</formula>
    </cfRule>
  </conditionalFormatting>
  <conditionalFormatting sqref="E5">
    <cfRule type="expression" dxfId="109" priority="168">
      <formula>MOD(ROW(),2)</formula>
    </cfRule>
  </conditionalFormatting>
  <conditionalFormatting sqref="E5">
    <cfRule type="cellIs" dxfId="108" priority="167" operator="equal">
      <formula>"fermé"</formula>
    </cfRule>
  </conditionalFormatting>
  <conditionalFormatting sqref="A34 E34">
    <cfRule type="expression" dxfId="107" priority="134">
      <formula>MOD(ROW(),2)</formula>
    </cfRule>
  </conditionalFormatting>
  <conditionalFormatting sqref="E34">
    <cfRule type="cellIs" dxfId="106" priority="133" operator="equal">
      <formula>"fermé"</formula>
    </cfRule>
  </conditionalFormatting>
  <conditionalFormatting sqref="E33">
    <cfRule type="cellIs" dxfId="105" priority="129" operator="equal">
      <formula>"fermé"</formula>
    </cfRule>
  </conditionalFormatting>
  <conditionalFormatting sqref="E33">
    <cfRule type="expression" dxfId="104" priority="130">
      <formula>MOD(ROW(),2)</formula>
    </cfRule>
  </conditionalFormatting>
  <conditionalFormatting sqref="C7">
    <cfRule type="expression" dxfId="103" priority="118">
      <formula>MOD(ROW(),2)</formula>
    </cfRule>
  </conditionalFormatting>
  <conditionalFormatting sqref="C7">
    <cfRule type="cellIs" dxfId="102" priority="117" operator="equal">
      <formula>"fermé"</formula>
    </cfRule>
  </conditionalFormatting>
  <conditionalFormatting sqref="C23">
    <cfRule type="expression" dxfId="101" priority="58">
      <formula>MOD(ROW(),2)</formula>
    </cfRule>
  </conditionalFormatting>
  <conditionalFormatting sqref="C23">
    <cfRule type="cellIs" dxfId="100" priority="57" operator="equal">
      <formula>"fermé"</formula>
    </cfRule>
  </conditionalFormatting>
  <conditionalFormatting sqref="C25">
    <cfRule type="expression" dxfId="99" priority="54">
      <formula>MOD(ROW(),2)</formula>
    </cfRule>
  </conditionalFormatting>
  <conditionalFormatting sqref="C25">
    <cfRule type="cellIs" dxfId="98" priority="53" operator="equal">
      <formula>"fermé"</formula>
    </cfRule>
  </conditionalFormatting>
  <conditionalFormatting sqref="E10">
    <cfRule type="expression" dxfId="97" priority="112">
      <formula>MOD(ROW(),2)</formula>
    </cfRule>
  </conditionalFormatting>
  <conditionalFormatting sqref="E10">
    <cfRule type="cellIs" dxfId="96" priority="111" operator="equal">
      <formula>"fermé"</formula>
    </cfRule>
  </conditionalFormatting>
  <conditionalFormatting sqref="G14">
    <cfRule type="expression" dxfId="95" priority="106">
      <formula>MOD(ROW(),2)</formula>
    </cfRule>
  </conditionalFormatting>
  <conditionalFormatting sqref="G14">
    <cfRule type="cellIs" dxfId="94" priority="105" operator="equal">
      <formula>"fermé"</formula>
    </cfRule>
  </conditionalFormatting>
  <conditionalFormatting sqref="G30">
    <cfRule type="expression" dxfId="93" priority="102">
      <formula>MOD(ROW(),2)</formula>
    </cfRule>
  </conditionalFormatting>
  <conditionalFormatting sqref="G30">
    <cfRule type="cellIs" dxfId="92" priority="101" operator="equal">
      <formula>"fermé"</formula>
    </cfRule>
  </conditionalFormatting>
  <conditionalFormatting sqref="B22">
    <cfRule type="expression" dxfId="91" priority="100">
      <formula>MOD(ROW(),2)</formula>
    </cfRule>
  </conditionalFormatting>
  <conditionalFormatting sqref="B22">
    <cfRule type="cellIs" dxfId="90" priority="99" operator="equal">
      <formula>"fermé"</formula>
    </cfRule>
  </conditionalFormatting>
  <conditionalFormatting sqref="B23">
    <cfRule type="expression" dxfId="89" priority="98">
      <formula>MOD(ROW(),2)</formula>
    </cfRule>
  </conditionalFormatting>
  <conditionalFormatting sqref="B23">
    <cfRule type="cellIs" dxfId="88" priority="97" operator="equal">
      <formula>"fermé"</formula>
    </cfRule>
  </conditionalFormatting>
  <conditionalFormatting sqref="B24">
    <cfRule type="expression" dxfId="87" priority="96">
      <formula>MOD(ROW(),2)</formula>
    </cfRule>
  </conditionalFormatting>
  <conditionalFormatting sqref="B24">
    <cfRule type="cellIs" dxfId="86" priority="95" operator="equal">
      <formula>"fermé"</formula>
    </cfRule>
  </conditionalFormatting>
  <conditionalFormatting sqref="B25">
    <cfRule type="expression" dxfId="85" priority="94">
      <formula>MOD(ROW(),2)</formula>
    </cfRule>
  </conditionalFormatting>
  <conditionalFormatting sqref="B25">
    <cfRule type="cellIs" dxfId="84" priority="93" operator="equal">
      <formula>"fermé"</formula>
    </cfRule>
  </conditionalFormatting>
  <conditionalFormatting sqref="D8">
    <cfRule type="expression" dxfId="83" priority="92">
      <formula>MOD(ROW(),2)</formula>
    </cfRule>
  </conditionalFormatting>
  <conditionalFormatting sqref="D8">
    <cfRule type="cellIs" dxfId="82" priority="91" operator="equal">
      <formula>"fermé"</formula>
    </cfRule>
  </conditionalFormatting>
  <conditionalFormatting sqref="D9">
    <cfRule type="expression" dxfId="81" priority="90">
      <formula>MOD(ROW(),2)</formula>
    </cfRule>
  </conditionalFormatting>
  <conditionalFormatting sqref="D9">
    <cfRule type="cellIs" dxfId="80" priority="89" operator="equal">
      <formula>"fermé"</formula>
    </cfRule>
  </conditionalFormatting>
  <conditionalFormatting sqref="D10">
    <cfRule type="expression" dxfId="79" priority="88">
      <formula>MOD(ROW(),2)</formula>
    </cfRule>
  </conditionalFormatting>
  <conditionalFormatting sqref="D10">
    <cfRule type="cellIs" dxfId="78" priority="87" operator="equal">
      <formula>"fermé"</formula>
    </cfRule>
  </conditionalFormatting>
  <conditionalFormatting sqref="D12">
    <cfRule type="expression" dxfId="77" priority="86">
      <formula>MOD(ROW(),2)</formula>
    </cfRule>
  </conditionalFormatting>
  <conditionalFormatting sqref="D12">
    <cfRule type="cellIs" dxfId="76" priority="85" operator="equal">
      <formula>"fermé"</formula>
    </cfRule>
  </conditionalFormatting>
  <conditionalFormatting sqref="D14">
    <cfRule type="expression" dxfId="75" priority="84">
      <formula>MOD(ROW(),2)</formula>
    </cfRule>
  </conditionalFormatting>
  <conditionalFormatting sqref="D14">
    <cfRule type="cellIs" dxfId="74" priority="83" operator="equal">
      <formula>"fermé"</formula>
    </cfRule>
  </conditionalFormatting>
  <conditionalFormatting sqref="D16">
    <cfRule type="expression" dxfId="73" priority="82">
      <formula>MOD(ROW(),2)</formula>
    </cfRule>
  </conditionalFormatting>
  <conditionalFormatting sqref="D16">
    <cfRule type="cellIs" dxfId="72" priority="81" operator="equal">
      <formula>"fermé"</formula>
    </cfRule>
  </conditionalFormatting>
  <conditionalFormatting sqref="D18">
    <cfRule type="expression" dxfId="71" priority="80">
      <formula>MOD(ROW(),2)</formula>
    </cfRule>
  </conditionalFormatting>
  <conditionalFormatting sqref="D18">
    <cfRule type="cellIs" dxfId="70" priority="79" operator="equal">
      <formula>"fermé"</formula>
    </cfRule>
  </conditionalFormatting>
  <conditionalFormatting sqref="D20">
    <cfRule type="expression" dxfId="69" priority="78">
      <formula>MOD(ROW(),2)</formula>
    </cfRule>
  </conditionalFormatting>
  <conditionalFormatting sqref="D20">
    <cfRule type="cellIs" dxfId="68" priority="77" operator="equal">
      <formula>"fermé"</formula>
    </cfRule>
  </conditionalFormatting>
  <conditionalFormatting sqref="D22">
    <cfRule type="expression" dxfId="67" priority="76">
      <formula>MOD(ROW(),2)</formula>
    </cfRule>
  </conditionalFormatting>
  <conditionalFormatting sqref="D22">
    <cfRule type="cellIs" dxfId="66" priority="75" operator="equal">
      <formula>"fermé"</formula>
    </cfRule>
  </conditionalFormatting>
  <conditionalFormatting sqref="D23">
    <cfRule type="expression" dxfId="65" priority="74">
      <formula>MOD(ROW(),2)</formula>
    </cfRule>
  </conditionalFormatting>
  <conditionalFormatting sqref="D23">
    <cfRule type="cellIs" dxfId="64" priority="73" operator="equal">
      <formula>"fermé"</formula>
    </cfRule>
  </conditionalFormatting>
  <conditionalFormatting sqref="D24">
    <cfRule type="expression" dxfId="63" priority="72">
      <formula>MOD(ROW(),2)</formula>
    </cfRule>
  </conditionalFormatting>
  <conditionalFormatting sqref="D24">
    <cfRule type="cellIs" dxfId="62" priority="71" operator="equal">
      <formula>"fermé"</formula>
    </cfRule>
  </conditionalFormatting>
  <conditionalFormatting sqref="D26">
    <cfRule type="expression" dxfId="61" priority="70">
      <formula>MOD(ROW(),2)</formula>
    </cfRule>
  </conditionalFormatting>
  <conditionalFormatting sqref="D26">
    <cfRule type="cellIs" dxfId="60" priority="69" operator="equal">
      <formula>"fermé"</formula>
    </cfRule>
  </conditionalFormatting>
  <conditionalFormatting sqref="D28">
    <cfRule type="expression" dxfId="59" priority="68">
      <formula>MOD(ROW(),2)</formula>
    </cfRule>
  </conditionalFormatting>
  <conditionalFormatting sqref="D28">
    <cfRule type="cellIs" dxfId="58" priority="67" operator="equal">
      <formula>"fermé"</formula>
    </cfRule>
  </conditionalFormatting>
  <conditionalFormatting sqref="D30">
    <cfRule type="expression" dxfId="57" priority="66">
      <formula>MOD(ROW(),2)</formula>
    </cfRule>
  </conditionalFormatting>
  <conditionalFormatting sqref="D30">
    <cfRule type="cellIs" dxfId="56" priority="65" operator="equal">
      <formula>"fermé"</formula>
    </cfRule>
  </conditionalFormatting>
  <conditionalFormatting sqref="C9">
    <cfRule type="expression" dxfId="55" priority="64">
      <formula>MOD(ROW(),2)</formula>
    </cfRule>
  </conditionalFormatting>
  <conditionalFormatting sqref="C9">
    <cfRule type="cellIs" dxfId="54" priority="63" operator="equal">
      <formula>"fermé"</formula>
    </cfRule>
  </conditionalFormatting>
  <conditionalFormatting sqref="C22">
    <cfRule type="expression" dxfId="53" priority="60">
      <formula>MOD(ROW(),2)</formula>
    </cfRule>
  </conditionalFormatting>
  <conditionalFormatting sqref="C22">
    <cfRule type="cellIs" dxfId="52" priority="59" operator="equal">
      <formula>"fermé"</formula>
    </cfRule>
  </conditionalFormatting>
  <conditionalFormatting sqref="C24">
    <cfRule type="expression" dxfId="51" priority="56">
      <formula>MOD(ROW(),2)</formula>
    </cfRule>
  </conditionalFormatting>
  <conditionalFormatting sqref="C24">
    <cfRule type="cellIs" dxfId="50" priority="55" operator="equal">
      <formula>"fermé"</formula>
    </cfRule>
  </conditionalFormatting>
  <conditionalFormatting sqref="E6">
    <cfRule type="expression" dxfId="49" priority="52">
      <formula>MOD(ROW(),2)</formula>
    </cfRule>
  </conditionalFormatting>
  <conditionalFormatting sqref="E6">
    <cfRule type="cellIs" dxfId="48" priority="51" operator="equal">
      <formula>"fermé"</formula>
    </cfRule>
  </conditionalFormatting>
  <conditionalFormatting sqref="E8">
    <cfRule type="expression" dxfId="47" priority="50">
      <formula>MOD(ROW(),2)</formula>
    </cfRule>
  </conditionalFormatting>
  <conditionalFormatting sqref="E8">
    <cfRule type="cellIs" dxfId="46" priority="49" operator="equal">
      <formula>"fermé"</formula>
    </cfRule>
  </conditionalFormatting>
  <conditionalFormatting sqref="E9">
    <cfRule type="expression" dxfId="45" priority="48">
      <formula>MOD(ROW(),2)</formula>
    </cfRule>
  </conditionalFormatting>
  <conditionalFormatting sqref="E9">
    <cfRule type="cellIs" dxfId="44" priority="47" operator="equal">
      <formula>"fermé"</formula>
    </cfRule>
  </conditionalFormatting>
  <conditionalFormatting sqref="E11">
    <cfRule type="expression" dxfId="43" priority="46">
      <formula>MOD(ROW(),2)</formula>
    </cfRule>
  </conditionalFormatting>
  <conditionalFormatting sqref="E11">
    <cfRule type="cellIs" dxfId="42" priority="45" operator="equal">
      <formula>"fermé"</formula>
    </cfRule>
  </conditionalFormatting>
  <conditionalFormatting sqref="E13">
    <cfRule type="expression" dxfId="41" priority="44">
      <formula>MOD(ROW(),2)</formula>
    </cfRule>
  </conditionalFormatting>
  <conditionalFormatting sqref="E13">
    <cfRule type="cellIs" dxfId="40" priority="43" operator="equal">
      <formula>"fermé"</formula>
    </cfRule>
  </conditionalFormatting>
  <conditionalFormatting sqref="E15">
    <cfRule type="expression" dxfId="39" priority="42">
      <formula>MOD(ROW(),2)</formula>
    </cfRule>
  </conditionalFormatting>
  <conditionalFormatting sqref="E15">
    <cfRule type="cellIs" dxfId="38" priority="41" operator="equal">
      <formula>"fermé"</formula>
    </cfRule>
  </conditionalFormatting>
  <conditionalFormatting sqref="E17">
    <cfRule type="expression" dxfId="37" priority="40">
      <formula>MOD(ROW(),2)</formula>
    </cfRule>
  </conditionalFormatting>
  <conditionalFormatting sqref="E17">
    <cfRule type="cellIs" dxfId="36" priority="39" operator="equal">
      <formula>"fermé"</formula>
    </cfRule>
  </conditionalFormatting>
  <conditionalFormatting sqref="E19">
    <cfRule type="expression" dxfId="35" priority="38">
      <formula>MOD(ROW(),2)</formula>
    </cfRule>
  </conditionalFormatting>
  <conditionalFormatting sqref="E19">
    <cfRule type="cellIs" dxfId="34" priority="37" operator="equal">
      <formula>"fermé"</formula>
    </cfRule>
  </conditionalFormatting>
  <conditionalFormatting sqref="E23:E27">
    <cfRule type="expression" dxfId="33" priority="34">
      <formula>MOD(ROW(),2)</formula>
    </cfRule>
  </conditionalFormatting>
  <conditionalFormatting sqref="E23:E27">
    <cfRule type="cellIs" dxfId="32" priority="33" operator="equal">
      <formula>"fermé"</formula>
    </cfRule>
  </conditionalFormatting>
  <conditionalFormatting sqref="E29">
    <cfRule type="expression" dxfId="31" priority="32">
      <formula>MOD(ROW(),2)</formula>
    </cfRule>
  </conditionalFormatting>
  <conditionalFormatting sqref="E29">
    <cfRule type="cellIs" dxfId="30" priority="31" operator="equal">
      <formula>"fermé"</formula>
    </cfRule>
  </conditionalFormatting>
  <conditionalFormatting sqref="C21">
    <cfRule type="expression" dxfId="29" priority="30">
      <formula>MOD(ROW(),2)</formula>
    </cfRule>
  </conditionalFormatting>
  <conditionalFormatting sqref="C21">
    <cfRule type="cellIs" dxfId="28" priority="29" operator="equal">
      <formula>"fermé"</formula>
    </cfRule>
  </conditionalFormatting>
  <conditionalFormatting sqref="E21">
    <cfRule type="expression" dxfId="27" priority="28">
      <formula>MOD(ROW(),2)</formula>
    </cfRule>
  </conditionalFormatting>
  <conditionalFormatting sqref="E21">
    <cfRule type="cellIs" dxfId="26" priority="27" operator="equal">
      <formula>"fermé"</formula>
    </cfRule>
  </conditionalFormatting>
  <conditionalFormatting sqref="E22">
    <cfRule type="expression" dxfId="25" priority="26">
      <formula>MOD(ROW(),2)</formula>
    </cfRule>
  </conditionalFormatting>
  <conditionalFormatting sqref="E22">
    <cfRule type="cellIs" dxfId="24" priority="25" operator="equal">
      <formula>"fermé"</formula>
    </cfRule>
  </conditionalFormatting>
  <conditionalFormatting sqref="C10">
    <cfRule type="expression" dxfId="23" priority="24">
      <formula>MOD(ROW(),2)</formula>
    </cfRule>
  </conditionalFormatting>
  <conditionalFormatting sqref="C10">
    <cfRule type="cellIs" dxfId="22" priority="23" operator="equal">
      <formula>"fermé"</formula>
    </cfRule>
  </conditionalFormatting>
  <conditionalFormatting sqref="F11:F21 F27:F29">
    <cfRule type="expression" dxfId="21" priority="22">
      <formula>MOD(ROW(),2)</formula>
    </cfRule>
  </conditionalFormatting>
  <conditionalFormatting sqref="F11:F21 F27:F29">
    <cfRule type="cellIs" dxfId="20" priority="21" operator="equal">
      <formula>"fermé"</formula>
    </cfRule>
  </conditionalFormatting>
  <conditionalFormatting sqref="F10">
    <cfRule type="expression" dxfId="19" priority="20">
      <formula>MOD(ROW(),2)</formula>
    </cfRule>
  </conditionalFormatting>
  <conditionalFormatting sqref="F10">
    <cfRule type="cellIs" dxfId="18" priority="19" operator="equal">
      <formula>"fermé"</formula>
    </cfRule>
  </conditionalFormatting>
  <conditionalFormatting sqref="F22">
    <cfRule type="expression" dxfId="17" priority="18">
      <formula>MOD(ROW(),2)</formula>
    </cfRule>
  </conditionalFormatting>
  <conditionalFormatting sqref="F22">
    <cfRule type="cellIs" dxfId="16" priority="17" operator="equal">
      <formula>"fermé"</formula>
    </cfRule>
  </conditionalFormatting>
  <conditionalFormatting sqref="F26">
    <cfRule type="expression" dxfId="15" priority="16">
      <formula>MOD(ROW(),2)</formula>
    </cfRule>
  </conditionalFormatting>
  <conditionalFormatting sqref="F26">
    <cfRule type="cellIs" dxfId="14" priority="15" operator="equal">
      <formula>"fermé"</formula>
    </cfRule>
  </conditionalFormatting>
  <conditionalFormatting sqref="F5:F9">
    <cfRule type="expression" dxfId="13" priority="14">
      <formula>MOD(ROW(),2)</formula>
    </cfRule>
  </conditionalFormatting>
  <conditionalFormatting sqref="F5:F9">
    <cfRule type="cellIs" dxfId="12" priority="13" operator="equal">
      <formula>"fermé"</formula>
    </cfRule>
  </conditionalFormatting>
  <conditionalFormatting sqref="F23:F25">
    <cfRule type="expression" dxfId="11" priority="12">
      <formula>MOD(ROW(),2)</formula>
    </cfRule>
  </conditionalFormatting>
  <conditionalFormatting sqref="F23:F25">
    <cfRule type="cellIs" dxfId="10" priority="11" operator="equal">
      <formula>"fermé"</formula>
    </cfRule>
  </conditionalFormatting>
  <conditionalFormatting sqref="F30">
    <cfRule type="expression" dxfId="9" priority="10">
      <formula>MOD(ROW(),2)</formula>
    </cfRule>
  </conditionalFormatting>
  <conditionalFormatting sqref="F30">
    <cfRule type="cellIs" dxfId="8" priority="9" operator="equal">
      <formula>"fermé"</formula>
    </cfRule>
  </conditionalFormatting>
  <conditionalFormatting sqref="G5:G7">
    <cfRule type="expression" dxfId="7" priority="8">
      <formula>MOD(ROW(),2)</formula>
    </cfRule>
  </conditionalFormatting>
  <conditionalFormatting sqref="G5:G7">
    <cfRule type="cellIs" dxfId="6" priority="7" operator="equal">
      <formula>"fermé"</formula>
    </cfRule>
  </conditionalFormatting>
  <conditionalFormatting sqref="G9:G13">
    <cfRule type="expression" dxfId="5" priority="6">
      <formula>MOD(ROW(),2)</formula>
    </cfRule>
  </conditionalFormatting>
  <conditionalFormatting sqref="G9:G13">
    <cfRule type="cellIs" dxfId="4" priority="5" operator="equal">
      <formula>"fermé"</formula>
    </cfRule>
  </conditionalFormatting>
  <conditionalFormatting sqref="G15:G17">
    <cfRule type="expression" dxfId="3" priority="4">
      <formula>MOD(ROW(),2)</formula>
    </cfRule>
  </conditionalFormatting>
  <conditionalFormatting sqref="G15:G17">
    <cfRule type="cellIs" dxfId="2" priority="3" operator="equal">
      <formula>"fermé"</formula>
    </cfRule>
  </conditionalFormatting>
  <conditionalFormatting sqref="G19:G29">
    <cfRule type="expression" dxfId="1" priority="2">
      <formula>MOD(ROW(),2)</formula>
    </cfRule>
  </conditionalFormatting>
  <conditionalFormatting sqref="G19:G29">
    <cfRule type="cellIs" dxfId="0" priority="1" operator="equal">
      <formula>"fermé"</formula>
    </cfRule>
  </conditionalFormatting>
  <hyperlinks>
    <hyperlink ref="A36" r:id="rId1"/>
  </hyperlinks>
  <printOptions horizontalCentered="1" verticalCentered="1"/>
  <pageMargins left="0.79000000000000015" right="0.79000000000000015" top="0.98" bottom="0.98" header="0.51" footer="0.5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AV54"/>
  <sheetViews>
    <sheetView zoomScale="85" zoomScaleNormal="85" zoomScaleSheetLayoutView="40" zoomScalePageLayoutView="85" workbookViewId="0">
      <selection activeCell="G31" sqref="G31:M31"/>
    </sheetView>
  </sheetViews>
  <sheetFormatPr baseColWidth="10" defaultColWidth="10.7109375" defaultRowHeight="13" x14ac:dyDescent="0"/>
  <cols>
    <col min="1" max="1" width="47.5703125" style="6" customWidth="1"/>
    <col min="2" max="2" width="1" style="6" customWidth="1"/>
    <col min="3" max="3" width="2.140625" style="6" customWidth="1"/>
    <col min="4" max="4" width="10.42578125" style="8" bestFit="1" customWidth="1"/>
    <col min="5" max="5" width="10.7109375" style="6" bestFit="1" customWidth="1"/>
    <col min="6" max="6" width="7.42578125" style="6" bestFit="1" customWidth="1"/>
    <col min="7" max="7" width="8.5703125" style="6" bestFit="1" customWidth="1"/>
    <col min="8" max="8" width="11" style="6" customWidth="1"/>
    <col min="9" max="9" width="10.5703125" style="6" bestFit="1" customWidth="1"/>
    <col min="10" max="10" width="8.85546875" style="6" bestFit="1" customWidth="1"/>
    <col min="11" max="11" width="7.28515625" style="6" bestFit="1" customWidth="1"/>
    <col min="12" max="12" width="8.7109375" style="6" bestFit="1" customWidth="1"/>
    <col min="13" max="13" width="9.140625" style="6" customWidth="1"/>
    <col min="14" max="14" width="10.5703125" style="6" bestFit="1" customWidth="1"/>
    <col min="15" max="15" width="7.85546875" style="6" bestFit="1" customWidth="1"/>
    <col min="16" max="16" width="8.140625" style="6" bestFit="1" customWidth="1"/>
    <col min="17" max="17" width="8.7109375" style="6" bestFit="1" customWidth="1"/>
    <col min="18" max="18" width="13.5703125" style="6" customWidth="1"/>
    <col min="19" max="16384" width="10.7109375" style="6"/>
  </cols>
  <sheetData>
    <row r="1" spans="1:18">
      <c r="A1" s="506" t="s">
        <v>212</v>
      </c>
      <c r="B1" s="214"/>
      <c r="C1" s="127">
        <v>40</v>
      </c>
      <c r="D1" s="475" t="s">
        <v>110</v>
      </c>
      <c r="E1" s="476"/>
      <c r="F1" s="476"/>
      <c r="G1" s="476"/>
      <c r="H1" s="476"/>
      <c r="I1" s="476"/>
      <c r="J1" s="476"/>
      <c r="K1" s="476"/>
      <c r="L1" s="476"/>
      <c r="M1" s="476"/>
      <c r="N1" s="476"/>
      <c r="O1" s="476"/>
      <c r="P1" s="476"/>
      <c r="Q1" s="476"/>
    </row>
    <row r="2" spans="1:18" ht="22.5" customHeight="1" thickBot="1">
      <c r="A2" s="507"/>
      <c r="B2" s="214"/>
      <c r="E2" s="477" t="s">
        <v>58</v>
      </c>
      <c r="F2" s="478"/>
      <c r="G2" s="478"/>
      <c r="H2" s="478"/>
      <c r="I2" s="478"/>
      <c r="J2" s="478"/>
      <c r="K2" s="478"/>
      <c r="L2" s="478"/>
      <c r="M2" s="478"/>
      <c r="N2" s="478"/>
      <c r="O2" s="478"/>
      <c r="P2" s="478"/>
      <c r="Q2" s="478"/>
    </row>
    <row r="3" spans="1:18" ht="14" thickBot="1">
      <c r="A3" s="507"/>
      <c r="B3" s="214"/>
      <c r="E3" s="17">
        <v>42096</v>
      </c>
      <c r="F3" s="19">
        <f t="shared" ref="F3" si="0">E3+7</f>
        <v>42103</v>
      </c>
      <c r="G3" s="19">
        <f t="shared" ref="G3" si="1">F3+7</f>
        <v>42110</v>
      </c>
      <c r="H3" s="19">
        <f t="shared" ref="H3:Q3" si="2">G3+7</f>
        <v>42117</v>
      </c>
      <c r="I3" s="19">
        <f t="shared" si="2"/>
        <v>42124</v>
      </c>
      <c r="J3" s="19">
        <f t="shared" si="2"/>
        <v>42131</v>
      </c>
      <c r="K3" s="18">
        <f t="shared" si="2"/>
        <v>42138</v>
      </c>
      <c r="L3" s="18">
        <f t="shared" si="2"/>
        <v>42145</v>
      </c>
      <c r="M3" s="18">
        <f t="shared" si="2"/>
        <v>42152</v>
      </c>
      <c r="N3" s="18">
        <f t="shared" si="2"/>
        <v>42159</v>
      </c>
      <c r="O3" s="20">
        <f t="shared" si="2"/>
        <v>42166</v>
      </c>
      <c r="P3" s="19">
        <f t="shared" si="2"/>
        <v>42173</v>
      </c>
      <c r="Q3" s="28">
        <f t="shared" si="2"/>
        <v>42180</v>
      </c>
    </row>
    <row r="4" spans="1:18" ht="26">
      <c r="A4" s="507"/>
      <c r="B4" s="14"/>
      <c r="D4" s="442" t="s">
        <v>209</v>
      </c>
      <c r="E4" s="21"/>
      <c r="F4" s="22"/>
      <c r="G4" s="22"/>
      <c r="H4" s="22"/>
      <c r="I4" s="215" t="s">
        <v>8</v>
      </c>
      <c r="J4" s="215" t="s">
        <v>8</v>
      </c>
      <c r="K4" s="22"/>
      <c r="L4" s="22"/>
      <c r="M4" s="22"/>
      <c r="N4" s="22"/>
      <c r="O4" s="22"/>
      <c r="P4" s="22"/>
      <c r="Q4" s="242"/>
    </row>
    <row r="5" spans="1:18" ht="26">
      <c r="A5" s="507"/>
      <c r="B5" s="14"/>
      <c r="D5" s="443" t="s">
        <v>210</v>
      </c>
      <c r="E5" s="23"/>
      <c r="F5" s="24"/>
      <c r="G5" s="24"/>
      <c r="H5" s="24"/>
      <c r="I5" s="216" t="s">
        <v>67</v>
      </c>
      <c r="J5" s="216" t="s">
        <v>67</v>
      </c>
      <c r="K5" s="24"/>
      <c r="L5" s="24"/>
      <c r="M5" s="24"/>
      <c r="N5" s="24"/>
      <c r="O5" s="24"/>
      <c r="P5" s="24"/>
      <c r="Q5" s="243"/>
    </row>
    <row r="6" spans="1:18" ht="27" thickBot="1">
      <c r="A6" s="507"/>
      <c r="B6" s="7"/>
      <c r="D6" s="444" t="s">
        <v>211</v>
      </c>
      <c r="E6" s="25"/>
      <c r="F6" s="26"/>
      <c r="G6" s="26"/>
      <c r="H6" s="26"/>
      <c r="I6" s="217" t="s">
        <v>67</v>
      </c>
      <c r="J6" s="217" t="s">
        <v>67</v>
      </c>
      <c r="K6" s="26"/>
      <c r="L6" s="26"/>
      <c r="M6" s="26"/>
      <c r="N6" s="26"/>
      <c r="O6" s="26"/>
      <c r="P6" s="26"/>
      <c r="Q6" s="244"/>
    </row>
    <row r="7" spans="1:18" ht="14" thickBot="1">
      <c r="A7" s="507"/>
      <c r="B7" s="7"/>
      <c r="E7" s="27">
        <f>+Q3+7</f>
        <v>42187</v>
      </c>
      <c r="F7" s="18">
        <f>E7+7</f>
        <v>42194</v>
      </c>
      <c r="G7" s="18">
        <f t="shared" ref="G7:P7" si="3">F7+7</f>
        <v>42201</v>
      </c>
      <c r="H7" s="18">
        <f t="shared" si="3"/>
        <v>42208</v>
      </c>
      <c r="I7" s="18">
        <f t="shared" si="3"/>
        <v>42215</v>
      </c>
      <c r="J7" s="20">
        <f t="shared" si="3"/>
        <v>42222</v>
      </c>
      <c r="K7" s="20">
        <f t="shared" si="3"/>
        <v>42229</v>
      </c>
      <c r="L7" s="20">
        <f t="shared" si="3"/>
        <v>42236</v>
      </c>
      <c r="M7" s="20">
        <f t="shared" si="3"/>
        <v>42243</v>
      </c>
      <c r="N7" s="20">
        <f t="shared" si="3"/>
        <v>42250</v>
      </c>
      <c r="O7" s="20">
        <f t="shared" si="3"/>
        <v>42257</v>
      </c>
      <c r="P7" s="20">
        <f t="shared" si="3"/>
        <v>42264</v>
      </c>
      <c r="Q7" s="28">
        <f>P7+7</f>
        <v>42271</v>
      </c>
    </row>
    <row r="8" spans="1:18" ht="26">
      <c r="A8" s="507"/>
      <c r="B8" s="7"/>
      <c r="D8" s="442" t="s">
        <v>209</v>
      </c>
      <c r="E8" s="21"/>
      <c r="F8" s="22"/>
      <c r="G8" s="22"/>
      <c r="H8" s="22"/>
      <c r="I8" s="215" t="s">
        <v>8</v>
      </c>
      <c r="J8" s="215" t="s">
        <v>8</v>
      </c>
      <c r="K8" s="215" t="s">
        <v>8</v>
      </c>
      <c r="L8" s="215" t="s">
        <v>8</v>
      </c>
      <c r="M8" s="22"/>
      <c r="N8" s="22"/>
      <c r="O8" s="22"/>
      <c r="P8" s="22"/>
      <c r="Q8" s="29"/>
    </row>
    <row r="9" spans="1:18" ht="26">
      <c r="A9" s="507"/>
      <c r="B9" s="7"/>
      <c r="D9" s="443" t="s">
        <v>210</v>
      </c>
      <c r="E9" s="23"/>
      <c r="F9" s="24"/>
      <c r="G9" s="24"/>
      <c r="H9" s="24"/>
      <c r="I9" s="216" t="s">
        <v>67</v>
      </c>
      <c r="J9" s="216" t="s">
        <v>67</v>
      </c>
      <c r="K9" s="216" t="s">
        <v>67</v>
      </c>
      <c r="L9" s="216" t="s">
        <v>67</v>
      </c>
      <c r="M9" s="24"/>
      <c r="N9" s="24"/>
      <c r="O9" s="24"/>
      <c r="P9" s="24"/>
      <c r="Q9" s="30"/>
    </row>
    <row r="10" spans="1:18" ht="27" thickBot="1">
      <c r="A10" s="507"/>
      <c r="B10" s="7"/>
      <c r="D10" s="444" t="s">
        <v>211</v>
      </c>
      <c r="E10" s="25"/>
      <c r="F10" s="26"/>
      <c r="G10" s="26"/>
      <c r="H10" s="26"/>
      <c r="I10" s="217" t="s">
        <v>67</v>
      </c>
      <c r="J10" s="217" t="s">
        <v>67</v>
      </c>
      <c r="K10" s="217" t="s">
        <v>67</v>
      </c>
      <c r="L10" s="217" t="s">
        <v>67</v>
      </c>
      <c r="M10" s="26"/>
      <c r="N10" s="26"/>
      <c r="O10" s="26"/>
      <c r="P10" s="26"/>
      <c r="Q10" s="31"/>
    </row>
    <row r="11" spans="1:18">
      <c r="A11" s="507"/>
      <c r="B11" s="7"/>
    </row>
    <row r="12" spans="1:18">
      <c r="A12" s="507"/>
      <c r="B12" s="7"/>
      <c r="D12" s="479" t="s">
        <v>93</v>
      </c>
      <c r="E12" s="479"/>
      <c r="F12" s="479"/>
      <c r="G12" s="479"/>
      <c r="H12" s="479"/>
      <c r="I12" s="479"/>
      <c r="J12" s="480">
        <f>E3</f>
        <v>42096</v>
      </c>
      <c r="K12" s="480"/>
      <c r="L12" s="234" t="s">
        <v>33</v>
      </c>
      <c r="M12" s="480">
        <f>Q7</f>
        <v>42271</v>
      </c>
      <c r="N12" s="480"/>
      <c r="O12" s="32" t="s">
        <v>10</v>
      </c>
    </row>
    <row r="13" spans="1:18">
      <c r="A13" s="507"/>
      <c r="B13" s="7"/>
      <c r="E13" s="33"/>
      <c r="F13" s="33"/>
      <c r="G13" s="33"/>
    </row>
    <row r="14" spans="1:18" s="182" customFormat="1">
      <c r="A14" s="507"/>
      <c r="B14" s="7"/>
      <c r="D14" s="481" t="s">
        <v>61</v>
      </c>
      <c r="E14" s="481"/>
      <c r="F14" s="34">
        <f>SUM(E4:Q4)+SUM(E8:Q8)</f>
        <v>0</v>
      </c>
      <c r="G14" s="479" t="s">
        <v>62</v>
      </c>
      <c r="H14" s="479"/>
      <c r="I14" s="479"/>
      <c r="J14" s="36">
        <v>9.5</v>
      </c>
      <c r="K14" s="479" t="s">
        <v>63</v>
      </c>
      <c r="L14" s="479"/>
      <c r="M14" s="482">
        <f>F14*J14</f>
        <v>0</v>
      </c>
      <c r="N14" s="482"/>
      <c r="O14" s="35"/>
      <c r="P14" s="35"/>
      <c r="Q14" s="35"/>
      <c r="R14" s="35"/>
    </row>
    <row r="15" spans="1:18" s="182" customFormat="1">
      <c r="A15" s="507"/>
      <c r="B15" s="7"/>
      <c r="D15" s="481" t="s">
        <v>64</v>
      </c>
      <c r="E15" s="481"/>
      <c r="F15" s="34">
        <f>SUM(E5:Q5)+SUM(E9:Q9)</f>
        <v>0</v>
      </c>
      <c r="G15" s="479" t="s">
        <v>62</v>
      </c>
      <c r="H15" s="479"/>
      <c r="I15" s="479"/>
      <c r="J15" s="36">
        <v>13.5</v>
      </c>
      <c r="K15" s="479" t="s">
        <v>63</v>
      </c>
      <c r="L15" s="479"/>
      <c r="M15" s="482">
        <f>F15*J15</f>
        <v>0</v>
      </c>
      <c r="N15" s="482"/>
      <c r="O15" s="35"/>
      <c r="P15" s="35"/>
      <c r="Q15" s="35"/>
      <c r="R15" s="35"/>
    </row>
    <row r="16" spans="1:18" s="8" customFormat="1">
      <c r="A16" s="507"/>
      <c r="B16" s="7"/>
      <c r="D16" s="481" t="s">
        <v>65</v>
      </c>
      <c r="E16" s="481"/>
      <c r="F16" s="34">
        <f>SUM(E6:Q6)+SUM(E10:Q10)</f>
        <v>0</v>
      </c>
      <c r="G16" s="479" t="s">
        <v>62</v>
      </c>
      <c r="H16" s="479"/>
      <c r="I16" s="479"/>
      <c r="J16" s="36">
        <v>20.5</v>
      </c>
      <c r="K16" s="479" t="s">
        <v>63</v>
      </c>
      <c r="L16" s="479"/>
      <c r="M16" s="482">
        <f>F16*J16</f>
        <v>0</v>
      </c>
      <c r="N16" s="482"/>
      <c r="O16" s="37"/>
      <c r="P16" s="37"/>
      <c r="Q16" s="37"/>
      <c r="R16" s="37"/>
    </row>
    <row r="17" spans="1:48" s="8" customFormat="1" ht="14" thickBot="1">
      <c r="A17" s="507"/>
      <c r="B17" s="7"/>
      <c r="E17" s="12"/>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row>
    <row r="18" spans="1:48" s="9" customFormat="1">
      <c r="A18" s="507"/>
      <c r="B18" s="7"/>
      <c r="D18" s="489" t="s">
        <v>11</v>
      </c>
      <c r="E18" s="490"/>
      <c r="F18" s="493">
        <f>SUM(M14:N16)</f>
        <v>0</v>
      </c>
      <c r="G18" s="493"/>
      <c r="H18" s="495" t="s">
        <v>29</v>
      </c>
      <c r="I18" s="483"/>
      <c r="J18" s="485" t="s">
        <v>30</v>
      </c>
      <c r="K18" s="10"/>
      <c r="L18" s="10"/>
      <c r="M18" s="10"/>
      <c r="N18" s="10"/>
      <c r="O18" s="6"/>
      <c r="P18" s="6"/>
      <c r="Q18" s="38"/>
      <c r="R18" s="38"/>
    </row>
    <row r="19" spans="1:48" s="11" customFormat="1" ht="14" thickBot="1">
      <c r="A19" s="507"/>
      <c r="B19" s="7"/>
      <c r="D19" s="491"/>
      <c r="E19" s="492"/>
      <c r="F19" s="494"/>
      <c r="G19" s="494"/>
      <c r="H19" s="496"/>
      <c r="I19" s="484"/>
      <c r="J19" s="486"/>
      <c r="K19" s="10"/>
      <c r="L19" s="10"/>
      <c r="M19" s="10"/>
      <c r="N19" s="10"/>
      <c r="O19" s="6"/>
      <c r="P19" s="6"/>
    </row>
    <row r="20" spans="1:48" s="8" customFormat="1">
      <c r="A20" s="507"/>
      <c r="B20" s="7"/>
      <c r="E20" s="37"/>
      <c r="F20" s="35"/>
      <c r="G20" s="35"/>
      <c r="H20" s="37"/>
      <c r="I20" s="35"/>
      <c r="J20" s="35"/>
      <c r="K20" s="37"/>
      <c r="L20" s="35"/>
      <c r="M20" s="35"/>
      <c r="N20" s="37"/>
      <c r="O20" s="12"/>
    </row>
    <row r="21" spans="1:48" s="8" customFormat="1" ht="22.5" customHeight="1">
      <c r="A21" s="507"/>
      <c r="B21" s="7"/>
      <c r="D21" s="487" t="s">
        <v>72</v>
      </c>
      <c r="E21" s="487"/>
      <c r="F21" s="487"/>
      <c r="G21" s="487"/>
      <c r="H21" s="487"/>
      <c r="I21" s="488" t="s">
        <v>59</v>
      </c>
      <c r="J21" s="488"/>
      <c r="K21" s="488"/>
      <c r="L21" s="488"/>
      <c r="M21" s="488"/>
    </row>
    <row r="22" spans="1:48" s="8" customFormat="1" ht="21" customHeight="1">
      <c r="A22" s="507"/>
      <c r="B22" s="7"/>
      <c r="D22" s="487"/>
      <c r="E22" s="487"/>
      <c r="F22" s="487"/>
      <c r="G22" s="487"/>
      <c r="H22" s="487"/>
      <c r="I22" s="488"/>
      <c r="J22" s="488"/>
      <c r="K22" s="488"/>
      <c r="L22" s="488"/>
      <c r="M22" s="488"/>
    </row>
    <row r="23" spans="1:48" s="8" customFormat="1" ht="26.25" customHeight="1">
      <c r="A23" s="507"/>
      <c r="B23" s="7"/>
      <c r="D23" s="487"/>
      <c r="E23" s="487"/>
      <c r="F23" s="487"/>
      <c r="G23" s="487"/>
      <c r="H23" s="487"/>
      <c r="I23" s="235" t="s">
        <v>71</v>
      </c>
      <c r="J23" s="241"/>
      <c r="L23" s="235" t="s">
        <v>77</v>
      </c>
      <c r="M23" s="241"/>
    </row>
    <row r="24" spans="1:48" s="8" customFormat="1">
      <c r="A24" s="507"/>
      <c r="B24" s="7"/>
      <c r="D24" s="535" t="s">
        <v>12</v>
      </c>
      <c r="E24" s="535"/>
      <c r="F24" s="535"/>
      <c r="G24" s="535"/>
      <c r="H24" s="535"/>
      <c r="I24" s="497" t="s">
        <v>13</v>
      </c>
      <c r="J24" s="498"/>
      <c r="K24" s="498"/>
      <c r="L24" s="498"/>
      <c r="M24" s="499"/>
    </row>
    <row r="25" spans="1:48" s="8" customFormat="1" ht="18" customHeight="1">
      <c r="A25" s="507"/>
      <c r="B25" s="7"/>
      <c r="D25" s="39" t="s">
        <v>14</v>
      </c>
      <c r="E25" s="500"/>
      <c r="F25" s="501"/>
      <c r="G25" s="39" t="s">
        <v>32</v>
      </c>
      <c r="H25" s="40" t="str">
        <f>IF(I18=1,F18,"")</f>
        <v/>
      </c>
      <c r="I25" s="39" t="s">
        <v>14</v>
      </c>
      <c r="J25" s="500"/>
      <c r="K25" s="502"/>
      <c r="L25" s="39" t="s">
        <v>32</v>
      </c>
      <c r="M25" s="40" t="str">
        <f>IF($I$18=3,ROUND($F$18/3,0),"")</f>
        <v/>
      </c>
    </row>
    <row r="26" spans="1:48" s="8" customFormat="1" ht="18" customHeight="1">
      <c r="A26" s="507"/>
      <c r="B26" s="7"/>
      <c r="D26" s="39" t="s">
        <v>15</v>
      </c>
      <c r="E26" s="505"/>
      <c r="F26" s="505"/>
      <c r="G26" s="13"/>
      <c r="H26" s="13"/>
      <c r="I26" s="39" t="s">
        <v>14</v>
      </c>
      <c r="J26" s="500"/>
      <c r="K26" s="502"/>
      <c r="L26" s="39" t="s">
        <v>32</v>
      </c>
      <c r="M26" s="40" t="str">
        <f>IF($I$18=3,ROUND($F$18/3,0),"")</f>
        <v/>
      </c>
    </row>
    <row r="27" spans="1:48" s="8" customFormat="1" ht="18" customHeight="1">
      <c r="A27" s="507"/>
      <c r="B27" s="7"/>
      <c r="D27" s="41"/>
      <c r="E27" s="13"/>
      <c r="F27" s="42"/>
      <c r="G27" s="13"/>
      <c r="H27" s="13"/>
      <c r="I27" s="39" t="s">
        <v>14</v>
      </c>
      <c r="J27" s="500"/>
      <c r="K27" s="502"/>
      <c r="L27" s="39" t="s">
        <v>32</v>
      </c>
      <c r="M27" s="40" t="str">
        <f>IF($I$18=3,F18-SUM(M25:M26),"")</f>
        <v/>
      </c>
    </row>
    <row r="28" spans="1:48" s="8" customFormat="1" ht="18" customHeight="1">
      <c r="A28" s="507"/>
      <c r="B28" s="7"/>
      <c r="D28" s="41"/>
      <c r="E28" s="13"/>
      <c r="F28" s="43"/>
      <c r="G28" s="13"/>
      <c r="H28" s="13"/>
      <c r="I28" s="39" t="s">
        <v>15</v>
      </c>
      <c r="J28" s="500"/>
      <c r="K28" s="502"/>
      <c r="L28" s="43"/>
      <c r="M28" s="13"/>
    </row>
    <row r="29" spans="1:48" s="8" customFormat="1">
      <c r="A29" s="507"/>
      <c r="B29" s="7"/>
      <c r="D29" s="479" t="s">
        <v>66</v>
      </c>
      <c r="E29" s="479"/>
      <c r="F29" s="479"/>
      <c r="G29" s="479"/>
      <c r="H29" s="479"/>
      <c r="I29" s="479"/>
      <c r="J29" s="479"/>
      <c r="K29" s="479"/>
      <c r="L29" s="479"/>
      <c r="M29" s="479"/>
      <c r="N29" s="479"/>
      <c r="O29" s="181"/>
      <c r="P29" s="181"/>
      <c r="Q29" s="181"/>
      <c r="R29" s="181"/>
    </row>
    <row r="30" spans="1:48">
      <c r="A30" s="507"/>
      <c r="B30" s="7"/>
      <c r="D30" s="13"/>
      <c r="E30" s="13"/>
      <c r="F30" s="43"/>
      <c r="G30" s="13"/>
      <c r="H30" s="13"/>
      <c r="I30" s="44"/>
      <c r="J30" s="44"/>
      <c r="K30" s="44"/>
      <c r="L30" s="44"/>
      <c r="M30" s="13"/>
      <c r="N30" s="13"/>
      <c r="O30" s="13"/>
      <c r="P30" s="13"/>
      <c r="Q30" s="13"/>
      <c r="R30" s="13"/>
    </row>
    <row r="31" spans="1:48" ht="30" customHeight="1">
      <c r="A31" s="507"/>
      <c r="B31" s="7"/>
      <c r="D31" s="533" t="s">
        <v>73</v>
      </c>
      <c r="E31" s="533"/>
      <c r="F31" s="533"/>
      <c r="G31" s="534"/>
      <c r="H31" s="534"/>
      <c r="I31" s="534"/>
      <c r="J31" s="534"/>
      <c r="K31" s="534"/>
      <c r="L31" s="534"/>
      <c r="M31" s="534"/>
      <c r="P31" s="45"/>
      <c r="Q31" s="45"/>
      <c r="R31" s="45"/>
    </row>
    <row r="32" spans="1:48" ht="30" customHeight="1">
      <c r="A32" s="507"/>
      <c r="B32" s="7"/>
      <c r="D32" s="527" t="s">
        <v>34</v>
      </c>
      <c r="E32" s="527"/>
      <c r="F32" s="527"/>
      <c r="G32" s="503"/>
      <c r="H32" s="504"/>
      <c r="I32" s="504"/>
      <c r="J32" s="504"/>
      <c r="K32" s="504"/>
      <c r="L32" s="504"/>
      <c r="M32" s="504"/>
      <c r="P32" s="45"/>
      <c r="Q32" s="45"/>
      <c r="R32" s="45"/>
    </row>
    <row r="33" spans="1:18" ht="30" customHeight="1">
      <c r="A33" s="507"/>
      <c r="B33" s="7"/>
      <c r="D33" s="527" t="s">
        <v>74</v>
      </c>
      <c r="E33" s="527"/>
      <c r="F33" s="527"/>
      <c r="G33" s="528"/>
      <c r="H33" s="529"/>
      <c r="I33" s="529"/>
      <c r="J33" s="529"/>
      <c r="K33" s="529"/>
      <c r="L33" s="529"/>
      <c r="M33" s="529"/>
      <c r="P33" s="13"/>
      <c r="Q33" s="13"/>
      <c r="R33" s="13"/>
    </row>
    <row r="34" spans="1:18" ht="30" customHeight="1">
      <c r="A34" s="507"/>
      <c r="B34" s="7"/>
      <c r="D34" s="527" t="s">
        <v>27</v>
      </c>
      <c r="E34" s="527"/>
      <c r="F34" s="527"/>
      <c r="G34" s="530"/>
      <c r="H34" s="529"/>
      <c r="I34" s="529"/>
      <c r="J34" s="529"/>
      <c r="K34" s="529"/>
      <c r="L34" s="529"/>
      <c r="M34" s="529"/>
      <c r="P34" s="13"/>
      <c r="Q34" s="13"/>
      <c r="R34" s="13"/>
    </row>
    <row r="35" spans="1:18">
      <c r="A35" s="507"/>
      <c r="B35" s="7"/>
      <c r="E35" s="13"/>
      <c r="F35" s="13"/>
    </row>
    <row r="36" spans="1:18">
      <c r="A36" s="507"/>
      <c r="B36" s="7"/>
      <c r="D36" s="531" t="s">
        <v>92</v>
      </c>
      <c r="E36" s="531"/>
      <c r="F36" s="531"/>
      <c r="G36" s="6" t="s">
        <v>16</v>
      </c>
      <c r="H36" s="8" t="s">
        <v>17</v>
      </c>
      <c r="I36" s="532">
        <f ca="1">TODAY()</f>
        <v>42086</v>
      </c>
      <c r="J36" s="532"/>
      <c r="K36" s="183"/>
    </row>
    <row r="37" spans="1:18">
      <c r="A37" s="507"/>
      <c r="B37" s="7"/>
      <c r="D37" s="508" t="s">
        <v>31</v>
      </c>
      <c r="E37" s="508"/>
      <c r="F37" s="508"/>
      <c r="G37" s="508"/>
      <c r="H37" s="508"/>
      <c r="I37" s="508"/>
      <c r="J37" s="508"/>
      <c r="K37" s="508"/>
      <c r="L37" s="508"/>
      <c r="M37" s="508"/>
      <c r="N37" s="508"/>
      <c r="O37" s="508"/>
      <c r="P37" s="46"/>
      <c r="Q37" s="46"/>
    </row>
    <row r="38" spans="1:18">
      <c r="A38" s="507"/>
      <c r="B38" s="14"/>
      <c r="D38" s="509" t="s">
        <v>60</v>
      </c>
      <c r="E38" s="510"/>
      <c r="F38" s="510"/>
      <c r="G38" s="511"/>
      <c r="H38" s="518" t="s">
        <v>85</v>
      </c>
      <c r="I38" s="519"/>
      <c r="J38" s="519"/>
      <c r="K38" s="520"/>
      <c r="L38" s="518" t="s">
        <v>7</v>
      </c>
      <c r="M38" s="519"/>
      <c r="N38" s="519"/>
      <c r="O38" s="520"/>
      <c r="P38" s="47"/>
      <c r="Q38" s="47"/>
    </row>
    <row r="39" spans="1:18">
      <c r="A39" s="507"/>
      <c r="B39" s="14"/>
      <c r="D39" s="512"/>
      <c r="E39" s="513"/>
      <c r="F39" s="513"/>
      <c r="G39" s="514"/>
      <c r="H39" s="521"/>
      <c r="I39" s="522"/>
      <c r="J39" s="522"/>
      <c r="K39" s="523"/>
      <c r="L39" s="521"/>
      <c r="M39" s="522"/>
      <c r="N39" s="522"/>
      <c r="O39" s="523"/>
      <c r="P39" s="47"/>
      <c r="Q39" s="47"/>
    </row>
    <row r="40" spans="1:18">
      <c r="A40" s="507"/>
      <c r="B40" s="14"/>
      <c r="D40" s="512"/>
      <c r="E40" s="513"/>
      <c r="F40" s="513"/>
      <c r="G40" s="514"/>
      <c r="H40" s="521"/>
      <c r="I40" s="522"/>
      <c r="J40" s="522"/>
      <c r="K40" s="523"/>
      <c r="L40" s="521"/>
      <c r="M40" s="522"/>
      <c r="N40" s="522"/>
      <c r="O40" s="523"/>
      <c r="P40" s="47"/>
      <c r="Q40" s="48"/>
    </row>
    <row r="41" spans="1:18" ht="22.5" customHeight="1">
      <c r="A41" s="507"/>
      <c r="B41" s="15"/>
      <c r="D41" s="512"/>
      <c r="E41" s="513"/>
      <c r="F41" s="513"/>
      <c r="G41" s="514"/>
      <c r="H41" s="521"/>
      <c r="I41" s="522"/>
      <c r="J41" s="522"/>
      <c r="K41" s="523"/>
      <c r="L41" s="521"/>
      <c r="M41" s="522"/>
      <c r="N41" s="522"/>
      <c r="O41" s="523"/>
      <c r="P41" s="47"/>
      <c r="Q41" s="48"/>
    </row>
    <row r="42" spans="1:18">
      <c r="A42" s="507"/>
      <c r="B42" s="15"/>
      <c r="D42" s="515"/>
      <c r="E42" s="516"/>
      <c r="F42" s="516"/>
      <c r="G42" s="517"/>
      <c r="H42" s="524"/>
      <c r="I42" s="525"/>
      <c r="J42" s="525"/>
      <c r="K42" s="526"/>
      <c r="L42" s="524"/>
      <c r="M42" s="525"/>
      <c r="N42" s="525"/>
      <c r="O42" s="526"/>
      <c r="P42" s="47"/>
      <c r="Q42" s="48"/>
    </row>
    <row r="45" spans="1:18">
      <c r="D45" s="49"/>
      <c r="E45" s="16"/>
      <c r="F45" s="16"/>
      <c r="G45" s="16"/>
    </row>
    <row r="46" spans="1:18">
      <c r="D46" s="49"/>
      <c r="E46" s="16"/>
      <c r="F46" s="16"/>
      <c r="G46" s="16"/>
    </row>
    <row r="47" spans="1:18">
      <c r="D47" s="49"/>
      <c r="E47" s="16"/>
      <c r="F47" s="16"/>
      <c r="G47" s="16"/>
    </row>
    <row r="48" spans="1:18">
      <c r="D48" s="49"/>
      <c r="E48" s="16"/>
      <c r="F48" s="16"/>
      <c r="G48" s="16"/>
    </row>
    <row r="49" spans="4:7">
      <c r="D49" s="49"/>
      <c r="E49" s="16"/>
      <c r="F49" s="16"/>
      <c r="G49" s="16"/>
    </row>
    <row r="50" spans="4:7">
      <c r="D50" s="49"/>
      <c r="E50" s="16"/>
      <c r="F50" s="16"/>
      <c r="G50" s="16"/>
    </row>
    <row r="51" spans="4:7">
      <c r="D51" s="49"/>
      <c r="E51" s="16"/>
      <c r="F51" s="16"/>
      <c r="G51" s="16"/>
    </row>
    <row r="52" spans="4:7">
      <c r="D52" s="49"/>
      <c r="E52" s="16"/>
      <c r="F52" s="16"/>
      <c r="G52" s="16"/>
    </row>
    <row r="53" spans="4:7">
      <c r="D53" s="49"/>
      <c r="E53" s="16"/>
      <c r="F53" s="16"/>
      <c r="G53" s="16"/>
    </row>
    <row r="54" spans="4:7">
      <c r="D54" s="49"/>
      <c r="E54" s="16"/>
      <c r="F54" s="16"/>
      <c r="G54" s="16"/>
    </row>
  </sheetData>
  <mergeCells count="48">
    <mergeCell ref="A1:A42"/>
    <mergeCell ref="D37:O37"/>
    <mergeCell ref="D38:G42"/>
    <mergeCell ref="H38:K42"/>
    <mergeCell ref="L38:O42"/>
    <mergeCell ref="D33:F33"/>
    <mergeCell ref="G33:M33"/>
    <mergeCell ref="D34:F34"/>
    <mergeCell ref="G34:M34"/>
    <mergeCell ref="D36:F36"/>
    <mergeCell ref="I36:J36"/>
    <mergeCell ref="J28:K28"/>
    <mergeCell ref="D31:F31"/>
    <mergeCell ref="G31:M31"/>
    <mergeCell ref="D32:F32"/>
    <mergeCell ref="D24:H24"/>
    <mergeCell ref="I24:M24"/>
    <mergeCell ref="E25:F25"/>
    <mergeCell ref="J25:K25"/>
    <mergeCell ref="G32:M32"/>
    <mergeCell ref="E26:F26"/>
    <mergeCell ref="J26:K26"/>
    <mergeCell ref="J27:K27"/>
    <mergeCell ref="D29:N29"/>
    <mergeCell ref="D21:H23"/>
    <mergeCell ref="I21:M22"/>
    <mergeCell ref="D18:E19"/>
    <mergeCell ref="F18:G19"/>
    <mergeCell ref="H18:H19"/>
    <mergeCell ref="D16:E16"/>
    <mergeCell ref="K16:L16"/>
    <mergeCell ref="M16:N16"/>
    <mergeCell ref="G16:I16"/>
    <mergeCell ref="I18:I19"/>
    <mergeCell ref="J18:J19"/>
    <mergeCell ref="D14:E14"/>
    <mergeCell ref="K14:L14"/>
    <mergeCell ref="M14:N14"/>
    <mergeCell ref="G14:I14"/>
    <mergeCell ref="G15:I15"/>
    <mergeCell ref="D15:E15"/>
    <mergeCell ref="K15:L15"/>
    <mergeCell ref="M15:N15"/>
    <mergeCell ref="D1:Q1"/>
    <mergeCell ref="E2:Q2"/>
    <mergeCell ref="D12:I12"/>
    <mergeCell ref="J12:K12"/>
    <mergeCell ref="M12:N12"/>
  </mergeCells>
  <phoneticPr fontId="4" type="noConversion"/>
  <dataValidations count="3">
    <dataValidation type="custom" allowBlank="1" showErrorMessage="1" error="Choisir 1 ou 3" sqref="I18:I19">
      <formula1>IF(I18=1,1,IF(I18=3,3,"FAUX"))</formula1>
    </dataValidation>
    <dataValidation type="whole" operator="equal" allowBlank="1" showInputMessage="1" showErrorMessage="1" error="Veuillez renseigner la valeur 1" sqref="E4:H6 K4:Q6 E8:H10 M8:Q10">
      <formula1>1</formula1>
    </dataValidation>
    <dataValidation operator="equal" allowBlank="1" showInputMessage="1" error="Veuillez mettre un 1" sqref="I4:J6 I8:L10"/>
  </dataValidations>
  <printOptions horizontalCentered="1"/>
  <pageMargins left="0.35433070866141736" right="0.19685039370078741" top="0.74803149606299213" bottom="0.15748031496062992" header="0.31496062992125984" footer="0.31496062992125984"/>
  <headerFooter>
    <oddHeader>&amp;L&amp;"Arial,Normal"&amp;12La Graine Biolande&amp;C&amp;"Arial,Normal"&amp;12Contrat d’engagement mutuel
&amp;"Arial,Gras"MARAICHAGE</oddHeader>
    <oddFooter>&amp;L&amp;D&amp;R&amp;12Page &amp;P/&amp;N</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H61"/>
  <sheetViews>
    <sheetView zoomScaleSheetLayoutView="40" workbookViewId="0">
      <selection activeCell="C1" sqref="C1:Q1"/>
    </sheetView>
  </sheetViews>
  <sheetFormatPr baseColWidth="10" defaultColWidth="10.42578125" defaultRowHeight="16" x14ac:dyDescent="0"/>
  <cols>
    <col min="1" max="1" width="41.42578125" style="247" customWidth="1"/>
    <col min="2" max="2" width="1.7109375" style="247" customWidth="1"/>
    <col min="3" max="3" width="12.140625" style="247" customWidth="1"/>
    <col min="4" max="5" width="8.85546875" style="247" customWidth="1"/>
    <col min="6" max="6" width="10.85546875" style="247" customWidth="1"/>
    <col min="7" max="8" width="8.85546875" style="247" customWidth="1"/>
    <col min="9" max="9" width="12.42578125" style="247" bestFit="1" customWidth="1"/>
    <col min="10" max="11" width="8.85546875" style="247" customWidth="1"/>
    <col min="12" max="12" width="11" style="247" customWidth="1"/>
    <col min="13" max="20" width="8.85546875" style="247" customWidth="1"/>
    <col min="21" max="22" width="9.85546875" style="247" customWidth="1"/>
    <col min="23" max="16384" width="10.42578125" style="247"/>
  </cols>
  <sheetData>
    <row r="1" spans="1:20" ht="25.5" customHeight="1">
      <c r="A1" s="595" t="s">
        <v>153</v>
      </c>
      <c r="B1" s="245"/>
      <c r="C1" s="586" t="s">
        <v>110</v>
      </c>
      <c r="D1" s="586"/>
      <c r="E1" s="586"/>
      <c r="F1" s="586"/>
      <c r="G1" s="586"/>
      <c r="H1" s="586"/>
      <c r="I1" s="586"/>
      <c r="J1" s="586"/>
      <c r="K1" s="586"/>
      <c r="L1" s="586"/>
      <c r="M1" s="586"/>
      <c r="N1" s="586"/>
      <c r="O1" s="586"/>
      <c r="P1" s="586"/>
      <c r="Q1" s="586"/>
      <c r="R1" s="246"/>
      <c r="S1" s="246"/>
      <c r="T1" s="246"/>
    </row>
    <row r="2" spans="1:20" ht="38.25" customHeight="1">
      <c r="A2" s="595"/>
      <c r="B2" s="245"/>
      <c r="C2" s="587" t="s">
        <v>154</v>
      </c>
      <c r="D2" s="587"/>
      <c r="E2" s="587"/>
      <c r="F2" s="587"/>
      <c r="G2" s="587"/>
      <c r="H2" s="587"/>
      <c r="I2" s="587"/>
      <c r="J2" s="587"/>
      <c r="K2" s="587"/>
      <c r="L2" s="587"/>
      <c r="M2" s="587"/>
      <c r="N2" s="587"/>
      <c r="O2" s="587"/>
      <c r="P2" s="587"/>
      <c r="Q2" s="587"/>
      <c r="R2" s="246"/>
      <c r="S2" s="246"/>
    </row>
    <row r="3" spans="1:20" ht="42.5" customHeight="1">
      <c r="A3" s="595"/>
      <c r="B3" s="245"/>
      <c r="C3" s="588" t="s">
        <v>206</v>
      </c>
      <c r="D3" s="588"/>
      <c r="E3" s="588"/>
      <c r="F3" s="588"/>
      <c r="G3" s="588"/>
      <c r="H3" s="588"/>
      <c r="I3" s="588"/>
      <c r="J3" s="588"/>
      <c r="K3" s="588"/>
      <c r="L3" s="588"/>
      <c r="M3" s="588"/>
      <c r="N3" s="588"/>
      <c r="O3" s="588"/>
      <c r="P3" s="588"/>
      <c r="Q3" s="588"/>
    </row>
    <row r="4" spans="1:20" ht="30" customHeight="1">
      <c r="A4" s="595"/>
      <c r="B4" s="248"/>
      <c r="C4" s="589" t="s">
        <v>152</v>
      </c>
      <c r="D4" s="589"/>
      <c r="E4" s="589"/>
      <c r="F4" s="589"/>
      <c r="G4" s="589"/>
      <c r="H4" s="589"/>
      <c r="I4" s="589"/>
      <c r="J4" s="589"/>
      <c r="K4" s="589"/>
      <c r="L4" s="589"/>
      <c r="M4" s="589"/>
      <c r="N4" s="589"/>
      <c r="O4" s="589"/>
      <c r="P4" s="589"/>
      <c r="Q4" s="589"/>
    </row>
    <row r="5" spans="1:20" ht="30" customHeight="1">
      <c r="A5" s="595"/>
      <c r="B5" s="248"/>
      <c r="C5" s="590" t="s">
        <v>116</v>
      </c>
      <c r="D5" s="590"/>
      <c r="E5" s="590"/>
      <c r="F5" s="590"/>
      <c r="G5" s="590"/>
      <c r="H5" s="590"/>
      <c r="I5" s="590"/>
      <c r="J5" s="590"/>
      <c r="K5" s="590"/>
      <c r="L5" s="590"/>
      <c r="M5" s="590"/>
      <c r="N5" s="590"/>
      <c r="O5" s="590"/>
      <c r="P5" s="590"/>
      <c r="Q5" s="590"/>
    </row>
    <row r="6" spans="1:20" ht="40.5" customHeight="1">
      <c r="A6" s="595"/>
      <c r="B6" s="248"/>
      <c r="C6" s="574" t="s">
        <v>117</v>
      </c>
      <c r="D6" s="574"/>
      <c r="E6" s="574"/>
      <c r="F6" s="574"/>
      <c r="G6" s="574"/>
      <c r="H6" s="574"/>
      <c r="I6" s="574"/>
      <c r="J6" s="574"/>
      <c r="K6" s="574"/>
      <c r="L6" s="574"/>
      <c r="M6" s="574"/>
      <c r="N6" s="574"/>
      <c r="O6" s="574"/>
      <c r="P6" s="574"/>
      <c r="Q6" s="574"/>
    </row>
    <row r="7" spans="1:20" ht="30" customHeight="1" thickBot="1">
      <c r="A7" s="595"/>
      <c r="B7" s="248"/>
      <c r="C7" s="350"/>
      <c r="D7" s="596" t="s">
        <v>118</v>
      </c>
      <c r="E7" s="596"/>
      <c r="F7" s="596"/>
      <c r="G7" s="596"/>
      <c r="H7" s="596"/>
      <c r="I7" s="596"/>
      <c r="J7" s="596"/>
      <c r="K7" s="596"/>
      <c r="L7" s="582" t="s">
        <v>119</v>
      </c>
      <c r="M7" s="583"/>
      <c r="N7" s="583"/>
      <c r="O7" s="584"/>
      <c r="P7" s="584"/>
      <c r="Q7" s="585"/>
    </row>
    <row r="8" spans="1:20" ht="20.25" customHeight="1">
      <c r="A8" s="595"/>
      <c r="B8" s="248"/>
      <c r="C8" s="250"/>
      <c r="D8" s="597" t="s">
        <v>120</v>
      </c>
      <c r="E8" s="597"/>
      <c r="F8" s="597"/>
      <c r="G8" s="597"/>
      <c r="H8" s="597"/>
      <c r="I8" s="597"/>
      <c r="J8" s="597"/>
      <c r="K8" s="597"/>
      <c r="L8" s="598" t="s">
        <v>121</v>
      </c>
      <c r="M8" s="598"/>
      <c r="N8" s="599"/>
      <c r="O8" s="545" t="s">
        <v>133</v>
      </c>
      <c r="P8" s="547" t="s">
        <v>134</v>
      </c>
      <c r="Q8" s="548"/>
      <c r="R8" s="249"/>
      <c r="S8" s="249"/>
    </row>
    <row r="9" spans="1:20" ht="20.25" customHeight="1">
      <c r="A9" s="595"/>
      <c r="B9" s="248"/>
      <c r="C9" s="251"/>
      <c r="D9" s="252" t="s">
        <v>122</v>
      </c>
      <c r="E9" s="253" t="s">
        <v>123</v>
      </c>
      <c r="F9" s="253" t="s">
        <v>124</v>
      </c>
      <c r="G9" s="254" t="s">
        <v>125</v>
      </c>
      <c r="H9" s="255" t="s">
        <v>126</v>
      </c>
      <c r="I9" s="256" t="s">
        <v>127</v>
      </c>
      <c r="J9" s="256" t="s">
        <v>128</v>
      </c>
      <c r="K9" s="257" t="s">
        <v>129</v>
      </c>
      <c r="L9" s="258" t="s">
        <v>130</v>
      </c>
      <c r="M9" s="256" t="s">
        <v>131</v>
      </c>
      <c r="N9" s="358" t="s">
        <v>132</v>
      </c>
      <c r="O9" s="546"/>
      <c r="P9" s="549"/>
      <c r="Q9" s="550"/>
      <c r="R9" s="249"/>
    </row>
    <row r="10" spans="1:20" ht="20.25" customHeight="1">
      <c r="A10" s="595"/>
      <c r="B10" s="248"/>
      <c r="C10" s="306">
        <v>2018</v>
      </c>
      <c r="D10" s="259" t="s">
        <v>135</v>
      </c>
      <c r="E10" s="260" t="s">
        <v>135</v>
      </c>
      <c r="F10" s="260" t="s">
        <v>136</v>
      </c>
      <c r="G10" s="261" t="s">
        <v>137</v>
      </c>
      <c r="H10" s="262" t="s">
        <v>136</v>
      </c>
      <c r="I10" s="261" t="s">
        <v>138</v>
      </c>
      <c r="J10" s="261" t="s">
        <v>138</v>
      </c>
      <c r="K10" s="263" t="s">
        <v>139</v>
      </c>
      <c r="L10" s="264" t="s">
        <v>140</v>
      </c>
      <c r="M10" s="265" t="s">
        <v>141</v>
      </c>
      <c r="N10" s="359" t="s">
        <v>140</v>
      </c>
      <c r="O10" s="365" t="s">
        <v>142</v>
      </c>
      <c r="P10" s="261" t="s">
        <v>143</v>
      </c>
      <c r="Q10" s="351" t="s">
        <v>144</v>
      </c>
      <c r="R10" s="249"/>
    </row>
    <row r="11" spans="1:20" ht="20.25" customHeight="1">
      <c r="A11" s="595"/>
      <c r="B11" s="248"/>
      <c r="C11" s="266" t="s">
        <v>145</v>
      </c>
      <c r="D11" s="267">
        <v>4.5</v>
      </c>
      <c r="E11" s="268">
        <v>4.5</v>
      </c>
      <c r="F11" s="268">
        <v>4.5</v>
      </c>
      <c r="G11" s="267">
        <v>4.5</v>
      </c>
      <c r="H11" s="268">
        <v>4.5</v>
      </c>
      <c r="I11" s="267">
        <v>4.5</v>
      </c>
      <c r="J11" s="267">
        <v>4.5</v>
      </c>
      <c r="K11" s="269">
        <v>4.5</v>
      </c>
      <c r="L11" s="270">
        <v>2</v>
      </c>
      <c r="M11" s="267">
        <v>9</v>
      </c>
      <c r="N11" s="268">
        <v>3.5</v>
      </c>
      <c r="O11" s="366">
        <v>4.5</v>
      </c>
      <c r="P11" s="271">
        <v>17</v>
      </c>
      <c r="Q11" s="352"/>
      <c r="R11" s="249"/>
    </row>
    <row r="12" spans="1:20" ht="20.25" customHeight="1">
      <c r="A12" s="595"/>
      <c r="B12" s="248"/>
      <c r="C12" s="290">
        <v>42096</v>
      </c>
      <c r="D12" s="353"/>
      <c r="E12" s="292"/>
      <c r="F12" s="292"/>
      <c r="G12" s="292"/>
      <c r="H12" s="292"/>
      <c r="I12" s="292"/>
      <c r="J12" s="292"/>
      <c r="K12" s="293"/>
      <c r="L12" s="292"/>
      <c r="M12" s="292"/>
      <c r="N12" s="360"/>
      <c r="O12" s="367"/>
      <c r="P12" s="292"/>
      <c r="Q12" s="294"/>
      <c r="R12" s="249"/>
    </row>
    <row r="13" spans="1:20" ht="20.25" customHeight="1">
      <c r="A13" s="595"/>
      <c r="B13" s="248"/>
      <c r="C13" s="291">
        <f t="shared" ref="C13:C37" si="0">C12+7</f>
        <v>42103</v>
      </c>
      <c r="D13" s="353"/>
      <c r="E13" s="292"/>
      <c r="F13" s="292"/>
      <c r="G13" s="292"/>
      <c r="H13" s="292"/>
      <c r="I13" s="292"/>
      <c r="J13" s="292"/>
      <c r="K13" s="293"/>
      <c r="L13" s="292"/>
      <c r="M13" s="292"/>
      <c r="N13" s="360"/>
      <c r="O13" s="367"/>
      <c r="P13" s="292"/>
      <c r="Q13" s="294"/>
      <c r="R13" s="249"/>
    </row>
    <row r="14" spans="1:20" ht="20.25" customHeight="1">
      <c r="A14" s="595"/>
      <c r="B14" s="248"/>
      <c r="C14" s="291">
        <f t="shared" si="0"/>
        <v>42110</v>
      </c>
      <c r="D14" s="353"/>
      <c r="E14" s="292"/>
      <c r="F14" s="292"/>
      <c r="G14" s="292"/>
      <c r="H14" s="292"/>
      <c r="I14" s="292"/>
      <c r="J14" s="292"/>
      <c r="K14" s="293"/>
      <c r="L14" s="292"/>
      <c r="M14" s="292"/>
      <c r="N14" s="360"/>
      <c r="O14" s="367"/>
      <c r="P14" s="292"/>
      <c r="Q14" s="294"/>
      <c r="R14" s="249"/>
    </row>
    <row r="15" spans="1:20" ht="20.25" customHeight="1">
      <c r="A15" s="595"/>
      <c r="B15" s="248"/>
      <c r="C15" s="291">
        <f t="shared" si="0"/>
        <v>42117</v>
      </c>
      <c r="D15" s="353"/>
      <c r="E15" s="292"/>
      <c r="F15" s="292"/>
      <c r="G15" s="292"/>
      <c r="H15" s="292"/>
      <c r="I15" s="292"/>
      <c r="J15" s="292"/>
      <c r="K15" s="293"/>
      <c r="L15" s="292"/>
      <c r="M15" s="292"/>
      <c r="N15" s="360"/>
      <c r="O15" s="367"/>
      <c r="P15" s="292"/>
      <c r="Q15" s="294"/>
      <c r="R15" s="249"/>
    </row>
    <row r="16" spans="1:20" ht="20.25" customHeight="1">
      <c r="A16" s="595"/>
      <c r="B16" s="248"/>
      <c r="C16" s="291">
        <f t="shared" si="0"/>
        <v>42124</v>
      </c>
      <c r="D16" s="353"/>
      <c r="E16" s="295"/>
      <c r="F16" s="295"/>
      <c r="G16" s="295"/>
      <c r="H16" s="295"/>
      <c r="I16" s="295"/>
      <c r="J16" s="295"/>
      <c r="K16" s="296"/>
      <c r="L16" s="295"/>
      <c r="M16" s="295"/>
      <c r="N16" s="361"/>
      <c r="O16" s="368"/>
      <c r="P16" s="295"/>
      <c r="Q16" s="297"/>
      <c r="R16" s="249"/>
    </row>
    <row r="17" spans="1:18" ht="20.25" customHeight="1">
      <c r="A17" s="595"/>
      <c r="B17" s="248"/>
      <c r="C17" s="291">
        <f t="shared" si="0"/>
        <v>42131</v>
      </c>
      <c r="D17" s="353"/>
      <c r="E17" s="295"/>
      <c r="F17" s="295"/>
      <c r="G17" s="295"/>
      <c r="H17" s="295"/>
      <c r="I17" s="295"/>
      <c r="J17" s="295"/>
      <c r="K17" s="296"/>
      <c r="L17" s="295"/>
      <c r="M17" s="295"/>
      <c r="N17" s="361"/>
      <c r="O17" s="368"/>
      <c r="P17" s="295"/>
      <c r="Q17" s="297"/>
      <c r="R17" s="249"/>
    </row>
    <row r="18" spans="1:18" ht="20.25" customHeight="1">
      <c r="A18" s="595"/>
      <c r="B18" s="248"/>
      <c r="C18" s="291">
        <f t="shared" si="0"/>
        <v>42138</v>
      </c>
      <c r="D18" s="353"/>
      <c r="E18" s="295"/>
      <c r="F18" s="295"/>
      <c r="G18" s="295"/>
      <c r="H18" s="295"/>
      <c r="I18" s="295"/>
      <c r="J18" s="295"/>
      <c r="K18" s="296"/>
      <c r="L18" s="295"/>
      <c r="M18" s="295"/>
      <c r="N18" s="361"/>
      <c r="O18" s="368"/>
      <c r="P18" s="295"/>
      <c r="Q18" s="297"/>
      <c r="R18" s="249"/>
    </row>
    <row r="19" spans="1:18" ht="20.25" customHeight="1">
      <c r="A19" s="595"/>
      <c r="B19" s="248"/>
      <c r="C19" s="291">
        <f t="shared" si="0"/>
        <v>42145</v>
      </c>
      <c r="D19" s="353"/>
      <c r="E19" s="295"/>
      <c r="F19" s="295"/>
      <c r="G19" s="295"/>
      <c r="H19" s="295"/>
      <c r="I19" s="295"/>
      <c r="J19" s="295"/>
      <c r="K19" s="296"/>
      <c r="L19" s="295"/>
      <c r="M19" s="295"/>
      <c r="N19" s="361"/>
      <c r="O19" s="368"/>
      <c r="P19" s="295"/>
      <c r="Q19" s="297"/>
      <c r="R19" s="249"/>
    </row>
    <row r="20" spans="1:18" ht="20.25" customHeight="1">
      <c r="A20" s="595"/>
      <c r="B20" s="248"/>
      <c r="C20" s="291">
        <f t="shared" si="0"/>
        <v>42152</v>
      </c>
      <c r="D20" s="353"/>
      <c r="E20" s="295"/>
      <c r="F20" s="295"/>
      <c r="G20" s="295"/>
      <c r="H20" s="295"/>
      <c r="I20" s="295"/>
      <c r="J20" s="295"/>
      <c r="K20" s="296"/>
      <c r="L20" s="295"/>
      <c r="M20" s="295"/>
      <c r="N20" s="361"/>
      <c r="O20" s="368"/>
      <c r="P20" s="295"/>
      <c r="Q20" s="297"/>
      <c r="R20" s="249"/>
    </row>
    <row r="21" spans="1:18" ht="20.25" customHeight="1">
      <c r="A21" s="595"/>
      <c r="B21" s="248"/>
      <c r="C21" s="291">
        <f t="shared" si="0"/>
        <v>42159</v>
      </c>
      <c r="D21" s="353"/>
      <c r="E21" s="295"/>
      <c r="F21" s="295"/>
      <c r="G21" s="295"/>
      <c r="H21" s="295"/>
      <c r="I21" s="295"/>
      <c r="J21" s="295"/>
      <c r="K21" s="296"/>
      <c r="L21" s="295"/>
      <c r="M21" s="295"/>
      <c r="N21" s="361"/>
      <c r="O21" s="368"/>
      <c r="P21" s="295"/>
      <c r="Q21" s="297"/>
      <c r="R21" s="249"/>
    </row>
    <row r="22" spans="1:18" ht="20.25" customHeight="1">
      <c r="A22" s="595"/>
      <c r="B22" s="248"/>
      <c r="C22" s="291">
        <f t="shared" si="0"/>
        <v>42166</v>
      </c>
      <c r="D22" s="353"/>
      <c r="E22" s="295"/>
      <c r="F22" s="295"/>
      <c r="G22" s="295"/>
      <c r="H22" s="295"/>
      <c r="I22" s="295"/>
      <c r="J22" s="295"/>
      <c r="K22" s="296"/>
      <c r="L22" s="295"/>
      <c r="M22" s="295"/>
      <c r="N22" s="361"/>
      <c r="O22" s="368"/>
      <c r="P22" s="295"/>
      <c r="Q22" s="297"/>
      <c r="R22" s="249"/>
    </row>
    <row r="23" spans="1:18" ht="20.25" customHeight="1">
      <c r="A23" s="595"/>
      <c r="B23" s="248"/>
      <c r="C23" s="291">
        <f t="shared" si="0"/>
        <v>42173</v>
      </c>
      <c r="D23" s="353"/>
      <c r="E23" s="295"/>
      <c r="F23" s="295"/>
      <c r="G23" s="295"/>
      <c r="H23" s="295"/>
      <c r="I23" s="295"/>
      <c r="J23" s="295"/>
      <c r="K23" s="296"/>
      <c r="L23" s="295"/>
      <c r="M23" s="295"/>
      <c r="N23" s="361"/>
      <c r="O23" s="368"/>
      <c r="P23" s="295"/>
      <c r="Q23" s="297"/>
      <c r="R23" s="249"/>
    </row>
    <row r="24" spans="1:18" ht="20.25" customHeight="1">
      <c r="A24" s="595"/>
      <c r="B24" s="248"/>
      <c r="C24" s="291">
        <f t="shared" si="0"/>
        <v>42180</v>
      </c>
      <c r="D24" s="353"/>
      <c r="E24" s="295"/>
      <c r="F24" s="295"/>
      <c r="G24" s="295"/>
      <c r="H24" s="295"/>
      <c r="I24" s="295"/>
      <c r="J24" s="295"/>
      <c r="K24" s="296"/>
      <c r="L24" s="295"/>
      <c r="M24" s="295"/>
      <c r="N24" s="361"/>
      <c r="O24" s="368"/>
      <c r="P24" s="295"/>
      <c r="Q24" s="297"/>
      <c r="R24" s="249"/>
    </row>
    <row r="25" spans="1:18" ht="20.25" customHeight="1">
      <c r="A25" s="595"/>
      <c r="B25" s="248"/>
      <c r="C25" s="291">
        <f t="shared" si="0"/>
        <v>42187</v>
      </c>
      <c r="D25" s="353"/>
      <c r="E25" s="295"/>
      <c r="F25" s="295"/>
      <c r="G25" s="295"/>
      <c r="H25" s="295"/>
      <c r="I25" s="295"/>
      <c r="J25" s="295"/>
      <c r="K25" s="296"/>
      <c r="L25" s="295"/>
      <c r="M25" s="295"/>
      <c r="N25" s="361"/>
      <c r="O25" s="368"/>
      <c r="P25" s="295"/>
      <c r="Q25" s="297"/>
      <c r="R25" s="249"/>
    </row>
    <row r="26" spans="1:18" ht="20.25" customHeight="1">
      <c r="A26" s="595"/>
      <c r="B26" s="248"/>
      <c r="C26" s="291">
        <f t="shared" si="0"/>
        <v>42194</v>
      </c>
      <c r="D26" s="353"/>
      <c r="E26" s="295"/>
      <c r="F26" s="295"/>
      <c r="G26" s="295"/>
      <c r="H26" s="295"/>
      <c r="I26" s="295"/>
      <c r="J26" s="295"/>
      <c r="K26" s="296"/>
      <c r="L26" s="295"/>
      <c r="M26" s="295"/>
      <c r="N26" s="361"/>
      <c r="O26" s="368"/>
      <c r="P26" s="295"/>
      <c r="Q26" s="297"/>
      <c r="R26" s="249"/>
    </row>
    <row r="27" spans="1:18" ht="20.25" customHeight="1">
      <c r="A27" s="595"/>
      <c r="B27" s="248"/>
      <c r="C27" s="291">
        <f t="shared" si="0"/>
        <v>42201</v>
      </c>
      <c r="D27" s="353"/>
      <c r="E27" s="295"/>
      <c r="F27" s="295"/>
      <c r="G27" s="295"/>
      <c r="H27" s="295"/>
      <c r="I27" s="295"/>
      <c r="J27" s="295"/>
      <c r="K27" s="296"/>
      <c r="L27" s="295"/>
      <c r="M27" s="295"/>
      <c r="N27" s="361"/>
      <c r="O27" s="368"/>
      <c r="P27" s="295"/>
      <c r="Q27" s="297"/>
      <c r="R27" s="249"/>
    </row>
    <row r="28" spans="1:18" ht="20.25" customHeight="1">
      <c r="A28" s="595"/>
      <c r="B28" s="248"/>
      <c r="C28" s="291">
        <f t="shared" si="0"/>
        <v>42208</v>
      </c>
      <c r="D28" s="354"/>
      <c r="E28" s="354"/>
      <c r="F28" s="354"/>
      <c r="G28" s="354"/>
      <c r="H28" s="354"/>
      <c r="I28" s="354"/>
      <c r="J28" s="354"/>
      <c r="K28" s="354"/>
      <c r="L28" s="354"/>
      <c r="M28" s="354"/>
      <c r="N28" s="362"/>
      <c r="O28" s="369"/>
      <c r="P28" s="354"/>
      <c r="Q28" s="370"/>
      <c r="R28" s="249"/>
    </row>
    <row r="29" spans="1:18" ht="20.25" customHeight="1">
      <c r="A29" s="595"/>
      <c r="B29" s="248"/>
      <c r="C29" s="291">
        <f t="shared" si="0"/>
        <v>42215</v>
      </c>
      <c r="D29" s="354"/>
      <c r="E29" s="354"/>
      <c r="F29" s="354"/>
      <c r="G29" s="354"/>
      <c r="H29" s="354"/>
      <c r="I29" s="354"/>
      <c r="J29" s="354"/>
      <c r="K29" s="354"/>
      <c r="L29" s="354"/>
      <c r="M29" s="354"/>
      <c r="N29" s="362"/>
      <c r="O29" s="369"/>
      <c r="P29" s="354"/>
      <c r="Q29" s="370"/>
      <c r="R29" s="249"/>
    </row>
    <row r="30" spans="1:18" ht="20.25" customHeight="1">
      <c r="A30" s="595"/>
      <c r="B30" s="248"/>
      <c r="C30" s="291">
        <f t="shared" si="0"/>
        <v>42222</v>
      </c>
      <c r="D30" s="354"/>
      <c r="E30" s="354"/>
      <c r="F30" s="354"/>
      <c r="G30" s="354"/>
      <c r="H30" s="354"/>
      <c r="I30" s="354"/>
      <c r="J30" s="354"/>
      <c r="K30" s="354"/>
      <c r="L30" s="354"/>
      <c r="M30" s="354"/>
      <c r="N30" s="362"/>
      <c r="O30" s="369"/>
      <c r="P30" s="354"/>
      <c r="Q30" s="370"/>
      <c r="R30" s="249"/>
    </row>
    <row r="31" spans="1:18" ht="20.25" customHeight="1">
      <c r="A31" s="595"/>
      <c r="B31" s="248"/>
      <c r="C31" s="291">
        <f t="shared" si="0"/>
        <v>42229</v>
      </c>
      <c r="D31" s="354"/>
      <c r="E31" s="354"/>
      <c r="F31" s="354"/>
      <c r="G31" s="354"/>
      <c r="H31" s="354"/>
      <c r="I31" s="354"/>
      <c r="J31" s="354"/>
      <c r="K31" s="354"/>
      <c r="L31" s="354"/>
      <c r="M31" s="354"/>
      <c r="N31" s="362"/>
      <c r="O31" s="369"/>
      <c r="P31" s="354"/>
      <c r="Q31" s="370"/>
      <c r="R31" s="249"/>
    </row>
    <row r="32" spans="1:18" ht="20.25" customHeight="1">
      <c r="A32" s="595"/>
      <c r="B32" s="248"/>
      <c r="C32" s="291">
        <f t="shared" si="0"/>
        <v>42236</v>
      </c>
      <c r="D32" s="353"/>
      <c r="E32" s="295"/>
      <c r="F32" s="295"/>
      <c r="G32" s="295"/>
      <c r="H32" s="295"/>
      <c r="I32" s="295"/>
      <c r="J32" s="295"/>
      <c r="K32" s="296"/>
      <c r="L32" s="295"/>
      <c r="M32" s="295"/>
      <c r="N32" s="361"/>
      <c r="O32" s="368"/>
      <c r="P32" s="295"/>
      <c r="Q32" s="297"/>
      <c r="R32" s="249"/>
    </row>
    <row r="33" spans="1:34" ht="20.25" customHeight="1">
      <c r="A33" s="595"/>
      <c r="B33" s="248"/>
      <c r="C33" s="291">
        <f t="shared" si="0"/>
        <v>42243</v>
      </c>
      <c r="D33" s="353"/>
      <c r="E33" s="295"/>
      <c r="F33" s="295"/>
      <c r="G33" s="295"/>
      <c r="H33" s="295"/>
      <c r="I33" s="295"/>
      <c r="J33" s="295"/>
      <c r="K33" s="296"/>
      <c r="L33" s="295"/>
      <c r="M33" s="295"/>
      <c r="N33" s="361"/>
      <c r="O33" s="368"/>
      <c r="P33" s="295"/>
      <c r="Q33" s="297"/>
      <c r="R33" s="249"/>
    </row>
    <row r="34" spans="1:34" ht="20.25" customHeight="1">
      <c r="A34" s="595"/>
      <c r="B34" s="248"/>
      <c r="C34" s="291">
        <f t="shared" si="0"/>
        <v>42250</v>
      </c>
      <c r="D34" s="353"/>
      <c r="E34" s="295"/>
      <c r="F34" s="295"/>
      <c r="G34" s="295"/>
      <c r="H34" s="295"/>
      <c r="I34" s="295"/>
      <c r="J34" s="295"/>
      <c r="K34" s="296"/>
      <c r="L34" s="295"/>
      <c r="M34" s="295"/>
      <c r="N34" s="361"/>
      <c r="O34" s="368"/>
      <c r="P34" s="295"/>
      <c r="Q34" s="297"/>
      <c r="R34" s="249"/>
    </row>
    <row r="35" spans="1:34" ht="20.25" customHeight="1">
      <c r="A35" s="595"/>
      <c r="B35" s="248"/>
      <c r="C35" s="291">
        <f t="shared" si="0"/>
        <v>42257</v>
      </c>
      <c r="D35" s="353"/>
      <c r="E35" s="295"/>
      <c r="F35" s="295"/>
      <c r="G35" s="295"/>
      <c r="H35" s="295"/>
      <c r="I35" s="295"/>
      <c r="J35" s="295"/>
      <c r="K35" s="296"/>
      <c r="L35" s="295"/>
      <c r="M35" s="295"/>
      <c r="N35" s="361"/>
      <c r="O35" s="368"/>
      <c r="P35" s="295"/>
      <c r="Q35" s="297"/>
      <c r="R35" s="249"/>
    </row>
    <row r="36" spans="1:34" ht="20.25" customHeight="1">
      <c r="A36" s="595"/>
      <c r="B36" s="248"/>
      <c r="C36" s="291">
        <f t="shared" si="0"/>
        <v>42264</v>
      </c>
      <c r="D36" s="353"/>
      <c r="E36" s="295"/>
      <c r="F36" s="295"/>
      <c r="G36" s="295"/>
      <c r="H36" s="295"/>
      <c r="I36" s="295"/>
      <c r="J36" s="295"/>
      <c r="K36" s="296"/>
      <c r="L36" s="295"/>
      <c r="M36" s="295"/>
      <c r="N36" s="361"/>
      <c r="O36" s="368"/>
      <c r="P36" s="295"/>
      <c r="Q36" s="297"/>
      <c r="R36" s="249"/>
    </row>
    <row r="37" spans="1:34" ht="20.25" customHeight="1" thickBot="1">
      <c r="A37" s="595"/>
      <c r="B37" s="248"/>
      <c r="C37" s="291">
        <f t="shared" si="0"/>
        <v>42271</v>
      </c>
      <c r="D37" s="353"/>
      <c r="E37" s="292"/>
      <c r="F37" s="292"/>
      <c r="G37" s="292"/>
      <c r="H37" s="292"/>
      <c r="I37" s="292"/>
      <c r="J37" s="292"/>
      <c r="K37" s="293"/>
      <c r="L37" s="292"/>
      <c r="M37" s="292"/>
      <c r="N37" s="360"/>
      <c r="O37" s="371"/>
      <c r="P37" s="372"/>
      <c r="Q37" s="373"/>
      <c r="R37" s="249"/>
    </row>
    <row r="38" spans="1:34" s="273" customFormat="1" ht="20.25" customHeight="1">
      <c r="A38" s="595"/>
      <c r="B38" s="248"/>
      <c r="C38" s="272" t="s">
        <v>203</v>
      </c>
      <c r="D38" s="298">
        <f>SUM(D12:D37)</f>
        <v>0</v>
      </c>
      <c r="E38" s="298">
        <f t="shared" ref="E38:P38" si="1">SUM(E12:E37)</f>
        <v>0</v>
      </c>
      <c r="F38" s="298">
        <f t="shared" si="1"/>
        <v>0</v>
      </c>
      <c r="G38" s="298">
        <f t="shared" si="1"/>
        <v>0</v>
      </c>
      <c r="H38" s="298">
        <f t="shared" si="1"/>
        <v>0</v>
      </c>
      <c r="I38" s="298">
        <f t="shared" si="1"/>
        <v>0</v>
      </c>
      <c r="J38" s="298">
        <f t="shared" si="1"/>
        <v>0</v>
      </c>
      <c r="K38" s="298">
        <f t="shared" si="1"/>
        <v>0</v>
      </c>
      <c r="L38" s="298">
        <f t="shared" si="1"/>
        <v>0</v>
      </c>
      <c r="M38" s="298">
        <f t="shared" si="1"/>
        <v>0</v>
      </c>
      <c r="N38" s="298">
        <f t="shared" si="1"/>
        <v>0</v>
      </c>
      <c r="O38" s="363">
        <f t="shared" si="1"/>
        <v>0</v>
      </c>
      <c r="P38" s="363">
        <f t="shared" si="1"/>
        <v>0</v>
      </c>
      <c r="Q38" s="364"/>
      <c r="R38" s="249"/>
      <c r="S38" s="249"/>
    </row>
    <row r="39" spans="1:34" s="273" customFormat="1" ht="20.25" customHeight="1" thickBot="1">
      <c r="A39" s="595"/>
      <c r="B39" s="248"/>
      <c r="C39" s="274" t="s">
        <v>202</v>
      </c>
      <c r="D39" s="299">
        <f>(D38*D11)</f>
        <v>0</v>
      </c>
      <c r="E39" s="299">
        <f t="shared" ref="E39:P39" si="2">(E38*E11)</f>
        <v>0</v>
      </c>
      <c r="F39" s="299">
        <f t="shared" si="2"/>
        <v>0</v>
      </c>
      <c r="G39" s="299">
        <f t="shared" si="2"/>
        <v>0</v>
      </c>
      <c r="H39" s="299">
        <f t="shared" si="2"/>
        <v>0</v>
      </c>
      <c r="I39" s="299">
        <f t="shared" si="2"/>
        <v>0</v>
      </c>
      <c r="J39" s="299">
        <f t="shared" si="2"/>
        <v>0</v>
      </c>
      <c r="K39" s="299">
        <f t="shared" si="2"/>
        <v>0</v>
      </c>
      <c r="L39" s="299">
        <f t="shared" si="2"/>
        <v>0</v>
      </c>
      <c r="M39" s="299">
        <f t="shared" si="2"/>
        <v>0</v>
      </c>
      <c r="N39" s="299">
        <f t="shared" si="2"/>
        <v>0</v>
      </c>
      <c r="O39" s="299">
        <f t="shared" si="2"/>
        <v>0</v>
      </c>
      <c r="P39" s="299">
        <f t="shared" si="2"/>
        <v>0</v>
      </c>
      <c r="Q39" s="275"/>
      <c r="R39" s="249"/>
      <c r="S39" s="249"/>
    </row>
    <row r="40" spans="1:34" ht="20.25" customHeight="1" thickBot="1">
      <c r="A40" s="595"/>
      <c r="B40" s="248"/>
      <c r="C40" s="276" t="s">
        <v>146</v>
      </c>
      <c r="D40" s="600">
        <f>SUM(D39:P39)</f>
        <v>0</v>
      </c>
      <c r="E40" s="601"/>
      <c r="F40" s="341" t="s">
        <v>29</v>
      </c>
      <c r="G40" s="343"/>
      <c r="H40" s="342" t="s">
        <v>30</v>
      </c>
      <c r="I40" s="580" t="s">
        <v>147</v>
      </c>
      <c r="J40" s="581"/>
      <c r="K40" s="581"/>
      <c r="L40" s="581"/>
      <c r="M40" s="581"/>
      <c r="N40" s="581"/>
      <c r="O40" s="581"/>
      <c r="P40" s="581"/>
      <c r="Q40" s="581"/>
      <c r="R40" s="249"/>
      <c r="S40" s="249"/>
      <c r="T40" s="249"/>
      <c r="U40" s="273"/>
    </row>
    <row r="41" spans="1:34" ht="9" customHeight="1">
      <c r="A41" s="595"/>
      <c r="B41" s="248"/>
      <c r="C41" s="277"/>
      <c r="D41" s="277"/>
      <c r="E41" s="277"/>
      <c r="F41" s="277"/>
      <c r="I41" s="249"/>
      <c r="J41" s="249"/>
      <c r="K41" s="249"/>
      <c r="S41" s="249"/>
      <c r="T41" s="249"/>
      <c r="U41" s="273"/>
    </row>
    <row r="42" spans="1:34" ht="20.25" customHeight="1">
      <c r="A42" s="595"/>
      <c r="B42" s="248"/>
      <c r="C42" s="277" t="s">
        <v>148</v>
      </c>
      <c r="E42" s="278"/>
      <c r="H42" s="279"/>
      <c r="P42" s="249"/>
      <c r="Q42" s="249"/>
    </row>
    <row r="43" spans="1:34" ht="20.25" customHeight="1">
      <c r="A43" s="595"/>
      <c r="B43" s="248"/>
      <c r="C43" s="602" t="s">
        <v>12</v>
      </c>
      <c r="D43" s="602"/>
      <c r="E43" s="602"/>
      <c r="F43" s="602"/>
      <c r="G43" s="602"/>
      <c r="H43" s="602"/>
      <c r="I43" s="602" t="s">
        <v>13</v>
      </c>
      <c r="J43" s="602"/>
      <c r="K43" s="602"/>
      <c r="L43" s="602"/>
      <c r="M43" s="602"/>
      <c r="N43" s="602"/>
      <c r="O43" s="575" t="s">
        <v>149</v>
      </c>
      <c r="P43" s="576"/>
      <c r="Q43" s="576"/>
    </row>
    <row r="44" spans="1:34" s="282" customFormat="1" ht="20.25" customHeight="1">
      <c r="A44" s="595"/>
      <c r="B44" s="248"/>
      <c r="C44" s="280" t="s">
        <v>14</v>
      </c>
      <c r="D44" s="573"/>
      <c r="E44" s="573"/>
      <c r="F44" s="280" t="s">
        <v>32</v>
      </c>
      <c r="G44" s="579" t="str">
        <f>IF(G40=1,D40,"")</f>
        <v/>
      </c>
      <c r="H44" s="579"/>
      <c r="I44" s="280" t="s">
        <v>14</v>
      </c>
      <c r="J44" s="573"/>
      <c r="K44" s="573"/>
      <c r="L44" s="280" t="s">
        <v>32</v>
      </c>
      <c r="M44" s="572" t="str">
        <f>IF(G40=3,ROUNDUP(D40/3,0),"")</f>
        <v/>
      </c>
      <c r="N44" s="572"/>
      <c r="O44" s="575"/>
      <c r="P44" s="576"/>
      <c r="Q44" s="576"/>
      <c r="R44" s="281"/>
      <c r="S44" s="281"/>
      <c r="T44" s="281"/>
      <c r="V44" s="249"/>
      <c r="W44" s="249"/>
      <c r="X44" s="249"/>
      <c r="Y44" s="249"/>
      <c r="Z44" s="249"/>
      <c r="AA44" s="249"/>
      <c r="AB44" s="249"/>
      <c r="AC44" s="249"/>
      <c r="AD44" s="249"/>
      <c r="AE44" s="249"/>
      <c r="AF44" s="249"/>
      <c r="AG44" s="249"/>
      <c r="AH44" s="249"/>
    </row>
    <row r="45" spans="1:34" s="282" customFormat="1" ht="20.25" customHeight="1">
      <c r="A45" s="595"/>
      <c r="B45" s="248"/>
      <c r="C45" s="280" t="s">
        <v>15</v>
      </c>
      <c r="D45" s="573"/>
      <c r="E45" s="573"/>
      <c r="H45" s="249"/>
      <c r="I45" s="280" t="s">
        <v>14</v>
      </c>
      <c r="J45" s="573"/>
      <c r="K45" s="573"/>
      <c r="L45" s="280" t="s">
        <v>32</v>
      </c>
      <c r="M45" s="572" t="str">
        <f>IF(G40=3,ROUNDUP(D40/3,0),"")</f>
        <v/>
      </c>
      <c r="N45" s="572"/>
      <c r="O45" s="577" t="s">
        <v>150</v>
      </c>
      <c r="P45" s="578"/>
      <c r="Q45" s="578"/>
      <c r="V45" s="249"/>
      <c r="W45" s="249"/>
      <c r="X45" s="249"/>
      <c r="Y45" s="249"/>
      <c r="Z45" s="249"/>
      <c r="AA45" s="249"/>
      <c r="AB45" s="249"/>
      <c r="AC45" s="249"/>
      <c r="AD45" s="249"/>
      <c r="AE45" s="249"/>
      <c r="AF45" s="249"/>
      <c r="AG45" s="249"/>
      <c r="AH45" s="249"/>
    </row>
    <row r="46" spans="1:34" s="282" customFormat="1" ht="20.25" customHeight="1">
      <c r="A46" s="595"/>
      <c r="B46" s="248"/>
      <c r="C46" s="283"/>
      <c r="E46" s="284"/>
      <c r="H46" s="249"/>
      <c r="I46" s="280" t="s">
        <v>14</v>
      </c>
      <c r="J46" s="573"/>
      <c r="K46" s="573"/>
      <c r="L46" s="280" t="s">
        <v>32</v>
      </c>
      <c r="M46" s="572" t="str">
        <f>IF(G40=3,D40-M44-M45,"")</f>
        <v/>
      </c>
      <c r="N46" s="572"/>
      <c r="O46" s="577"/>
      <c r="P46" s="578"/>
      <c r="Q46" s="578"/>
      <c r="V46" s="249"/>
      <c r="W46" s="249"/>
      <c r="X46" s="249"/>
      <c r="Y46" s="249"/>
      <c r="Z46" s="249"/>
      <c r="AA46" s="249"/>
      <c r="AB46" s="249"/>
      <c r="AC46" s="249"/>
      <c r="AD46" s="249"/>
      <c r="AE46" s="249"/>
      <c r="AF46" s="249"/>
      <c r="AG46" s="249"/>
      <c r="AH46" s="249"/>
    </row>
    <row r="47" spans="1:34" s="282" customFormat="1" ht="20.25" customHeight="1">
      <c r="A47" s="595"/>
      <c r="B47" s="248"/>
      <c r="E47" s="285"/>
      <c r="H47" s="249"/>
      <c r="I47" s="280" t="s">
        <v>15</v>
      </c>
      <c r="J47" s="573"/>
      <c r="K47" s="573"/>
      <c r="M47" s="286"/>
      <c r="O47" s="357"/>
      <c r="P47" s="357"/>
      <c r="Q47" s="357"/>
      <c r="V47" s="249"/>
      <c r="W47" s="249"/>
      <c r="X47" s="249"/>
      <c r="Y47" s="249"/>
      <c r="Z47" s="249"/>
      <c r="AA47" s="249"/>
      <c r="AB47" s="249"/>
      <c r="AC47" s="249"/>
      <c r="AD47" s="249"/>
      <c r="AE47" s="249"/>
      <c r="AF47" s="249"/>
      <c r="AG47" s="249"/>
      <c r="AH47" s="249"/>
    </row>
    <row r="48" spans="1:34" s="282" customFormat="1" ht="20.25" customHeight="1">
      <c r="A48" s="595"/>
      <c r="B48" s="248"/>
      <c r="C48" s="591" t="s">
        <v>73</v>
      </c>
      <c r="D48" s="591"/>
      <c r="E48" s="591"/>
      <c r="F48" s="563" t="str">
        <f>IF(Légumes!G31=0,"",Légumes!G31)</f>
        <v/>
      </c>
      <c r="G48" s="563"/>
      <c r="H48" s="563"/>
      <c r="I48" s="563"/>
      <c r="J48" s="562" t="s">
        <v>74</v>
      </c>
      <c r="K48" s="562"/>
      <c r="L48" s="562"/>
      <c r="M48" s="592" t="str">
        <f>IF(Légumes!G33=0,"",Légumes!G33)</f>
        <v/>
      </c>
      <c r="N48" s="593"/>
      <c r="O48" s="593"/>
      <c r="P48" s="593"/>
      <c r="Q48" s="594"/>
      <c r="V48" s="249"/>
      <c r="W48" s="249"/>
      <c r="X48" s="249"/>
      <c r="Y48" s="249"/>
      <c r="Z48" s="249"/>
      <c r="AA48" s="249"/>
      <c r="AB48" s="249"/>
      <c r="AC48" s="249"/>
      <c r="AD48" s="249"/>
      <c r="AE48" s="249"/>
      <c r="AF48" s="249"/>
      <c r="AG48" s="249"/>
      <c r="AH48" s="249"/>
    </row>
    <row r="49" spans="1:34" ht="20.25" customHeight="1">
      <c r="A49" s="595"/>
      <c r="B49" s="248"/>
      <c r="C49" s="562" t="s">
        <v>34</v>
      </c>
      <c r="D49" s="562"/>
      <c r="E49" s="562"/>
      <c r="F49" s="563" t="str">
        <f>IF(Légumes!G32=0,"",Légumes!G32)</f>
        <v/>
      </c>
      <c r="G49" s="563"/>
      <c r="H49" s="563"/>
      <c r="I49" s="563"/>
      <c r="J49" s="562" t="s">
        <v>27</v>
      </c>
      <c r="K49" s="562"/>
      <c r="L49" s="562"/>
      <c r="M49" s="566" t="str">
        <f>IF(Légumes!G34=0,"",Légumes!G34)</f>
        <v/>
      </c>
      <c r="N49" s="567"/>
      <c r="O49" s="567"/>
      <c r="P49" s="567"/>
      <c r="Q49" s="568"/>
      <c r="R49" s="282"/>
      <c r="S49" s="282"/>
      <c r="T49" s="282"/>
      <c r="V49" s="249"/>
      <c r="W49" s="249"/>
      <c r="X49" s="249"/>
      <c r="Y49" s="249"/>
      <c r="Z49" s="249"/>
      <c r="AA49" s="249"/>
      <c r="AB49" s="249"/>
      <c r="AC49" s="249"/>
      <c r="AD49" s="249"/>
      <c r="AE49" s="249"/>
      <c r="AF49" s="249"/>
      <c r="AG49" s="249"/>
      <c r="AH49" s="249"/>
    </row>
    <row r="50" spans="1:34" ht="20.25" customHeight="1">
      <c r="A50" s="595"/>
      <c r="B50" s="248"/>
      <c r="C50" s="562"/>
      <c r="D50" s="562"/>
      <c r="E50" s="562"/>
      <c r="F50" s="563"/>
      <c r="G50" s="563"/>
      <c r="H50" s="563"/>
      <c r="I50" s="563"/>
      <c r="J50" s="562"/>
      <c r="K50" s="562"/>
      <c r="L50" s="562"/>
      <c r="M50" s="569"/>
      <c r="N50" s="570"/>
      <c r="O50" s="570"/>
      <c r="P50" s="570"/>
      <c r="Q50" s="571"/>
      <c r="R50" s="282"/>
      <c r="S50" s="282"/>
      <c r="T50" s="282"/>
      <c r="V50" s="249"/>
      <c r="W50" s="249"/>
      <c r="X50" s="249"/>
      <c r="Y50" s="249"/>
      <c r="Z50" s="249"/>
      <c r="AA50" s="249"/>
      <c r="AB50" s="249"/>
      <c r="AC50" s="249"/>
      <c r="AD50" s="249"/>
      <c r="AE50" s="249"/>
      <c r="AF50" s="249"/>
      <c r="AG50" s="249"/>
      <c r="AH50" s="249"/>
    </row>
    <row r="51" spans="1:34" ht="20.25" customHeight="1">
      <c r="A51" s="595"/>
      <c r="B51" s="248"/>
      <c r="C51" s="564" t="s">
        <v>92</v>
      </c>
      <c r="D51" s="564"/>
      <c r="E51" s="564"/>
      <c r="F51" s="247" t="s">
        <v>16</v>
      </c>
      <c r="G51" s="279" t="s">
        <v>17</v>
      </c>
      <c r="H51" s="565">
        <f ca="1">TODAY()</f>
        <v>42086</v>
      </c>
      <c r="I51" s="565"/>
      <c r="P51" s="249"/>
      <c r="Q51" s="249"/>
      <c r="R51" s="249"/>
    </row>
    <row r="52" spans="1:34" ht="30" customHeight="1">
      <c r="A52" s="595"/>
      <c r="B52" s="248"/>
      <c r="C52" s="551" t="s">
        <v>31</v>
      </c>
      <c r="D52" s="551"/>
      <c r="E52" s="551"/>
      <c r="F52" s="551"/>
      <c r="G52" s="551"/>
      <c r="H52" s="551"/>
      <c r="I52" s="551"/>
      <c r="J52" s="551"/>
      <c r="K52" s="551"/>
      <c r="L52" s="551"/>
      <c r="M52" s="551"/>
      <c r="N52" s="551"/>
      <c r="O52" s="551"/>
      <c r="P52" s="249"/>
      <c r="Q52" s="249"/>
      <c r="R52" s="282"/>
      <c r="T52" s="287"/>
      <c r="U52" s="287"/>
      <c r="V52" s="287"/>
      <c r="W52" s="287"/>
      <c r="X52" s="287"/>
      <c r="Y52" s="287"/>
      <c r="Z52" s="287"/>
      <c r="AA52" s="287"/>
      <c r="AB52" s="287"/>
      <c r="AC52" s="282"/>
      <c r="AD52" s="282"/>
      <c r="AE52" s="282"/>
      <c r="AF52" s="282"/>
    </row>
    <row r="53" spans="1:34" ht="24" customHeight="1">
      <c r="A53" s="595"/>
      <c r="B53" s="248"/>
      <c r="C53" s="552" t="s">
        <v>69</v>
      </c>
      <c r="D53" s="553"/>
      <c r="E53" s="553"/>
      <c r="F53" s="553"/>
      <c r="G53" s="554"/>
      <c r="H53" s="555" t="s">
        <v>151</v>
      </c>
      <c r="I53" s="556"/>
      <c r="J53" s="556"/>
      <c r="K53" s="556"/>
      <c r="L53" s="556"/>
      <c r="M53" s="557"/>
      <c r="N53" s="536" t="s">
        <v>26</v>
      </c>
      <c r="O53" s="537"/>
      <c r="P53" s="537"/>
      <c r="Q53" s="538"/>
      <c r="T53" s="249"/>
      <c r="U53" s="249"/>
      <c r="V53" s="249"/>
      <c r="W53" s="249"/>
      <c r="X53" s="249"/>
      <c r="Y53" s="249"/>
      <c r="Z53" s="249"/>
      <c r="AA53" s="249"/>
      <c r="AB53" s="249"/>
      <c r="AC53" s="249"/>
      <c r="AD53" s="249"/>
      <c r="AE53" s="249"/>
      <c r="AF53" s="249"/>
    </row>
    <row r="54" spans="1:34" ht="30" customHeight="1">
      <c r="A54" s="595"/>
      <c r="B54" s="248"/>
      <c r="C54" s="300"/>
      <c r="D54" s="301"/>
      <c r="E54" s="301"/>
      <c r="F54" s="301"/>
      <c r="G54" s="302"/>
      <c r="H54" s="558"/>
      <c r="I54" s="540"/>
      <c r="J54" s="540"/>
      <c r="K54" s="540"/>
      <c r="L54" s="540"/>
      <c r="M54" s="541"/>
      <c r="N54" s="539"/>
      <c r="O54" s="540"/>
      <c r="P54" s="540"/>
      <c r="Q54" s="541"/>
      <c r="V54" s="249"/>
      <c r="W54" s="249"/>
      <c r="X54" s="249"/>
      <c r="Y54" s="249"/>
      <c r="Z54" s="249"/>
      <c r="AA54" s="249"/>
      <c r="AB54" s="249"/>
      <c r="AC54" s="249"/>
      <c r="AD54" s="249"/>
      <c r="AE54" s="249"/>
      <c r="AF54" s="249"/>
      <c r="AG54" s="249"/>
      <c r="AH54" s="249"/>
    </row>
    <row r="55" spans="1:34">
      <c r="A55" s="595"/>
      <c r="B55" s="288"/>
      <c r="C55" s="300"/>
      <c r="D55" s="301"/>
      <c r="E55" s="301"/>
      <c r="F55" s="301"/>
      <c r="G55" s="302"/>
      <c r="H55" s="558"/>
      <c r="I55" s="540"/>
      <c r="J55" s="540"/>
      <c r="K55" s="540"/>
      <c r="L55" s="540"/>
      <c r="M55" s="541"/>
      <c r="N55" s="539"/>
      <c r="O55" s="540"/>
      <c r="P55" s="540"/>
      <c r="Q55" s="541"/>
      <c r="V55" s="249"/>
      <c r="W55" s="249"/>
      <c r="X55" s="249"/>
      <c r="Y55" s="249"/>
      <c r="Z55" s="249"/>
      <c r="AA55" s="249"/>
      <c r="AB55" s="249"/>
      <c r="AC55" s="249"/>
      <c r="AD55" s="249"/>
      <c r="AE55" s="249"/>
      <c r="AF55" s="249"/>
      <c r="AG55" s="249"/>
      <c r="AH55" s="249"/>
    </row>
    <row r="56" spans="1:34" ht="30" customHeight="1">
      <c r="A56" s="595"/>
      <c r="B56" s="288"/>
      <c r="C56" s="300"/>
      <c r="D56" s="301"/>
      <c r="E56" s="301"/>
      <c r="F56" s="301"/>
      <c r="G56" s="302"/>
      <c r="H56" s="558"/>
      <c r="I56" s="540"/>
      <c r="J56" s="540"/>
      <c r="K56" s="540"/>
      <c r="L56" s="540"/>
      <c r="M56" s="541"/>
      <c r="N56" s="539"/>
      <c r="O56" s="540"/>
      <c r="P56" s="540"/>
      <c r="Q56" s="541"/>
      <c r="V56" s="249"/>
      <c r="W56" s="249"/>
      <c r="X56" s="249"/>
      <c r="Y56" s="249"/>
      <c r="Z56" s="249"/>
      <c r="AA56" s="249"/>
      <c r="AB56" s="249"/>
      <c r="AC56" s="249"/>
      <c r="AD56" s="249"/>
      <c r="AE56" s="249"/>
      <c r="AF56" s="249"/>
      <c r="AG56" s="249"/>
      <c r="AH56" s="249"/>
    </row>
    <row r="57" spans="1:34" ht="30" customHeight="1">
      <c r="A57" s="595"/>
      <c r="B57" s="289"/>
      <c r="C57" s="303"/>
      <c r="D57" s="304"/>
      <c r="E57" s="304"/>
      <c r="F57" s="304"/>
      <c r="G57" s="305"/>
      <c r="H57" s="559"/>
      <c r="I57" s="560"/>
      <c r="J57" s="560"/>
      <c r="K57" s="560"/>
      <c r="L57" s="560"/>
      <c r="M57" s="561"/>
      <c r="N57" s="542"/>
      <c r="O57" s="543"/>
      <c r="P57" s="543"/>
      <c r="Q57" s="544"/>
      <c r="V57" s="249"/>
      <c r="W57" s="249"/>
      <c r="X57" s="249"/>
      <c r="Y57" s="249"/>
      <c r="Z57" s="249"/>
      <c r="AA57" s="249"/>
      <c r="AB57" s="249"/>
      <c r="AC57" s="249"/>
      <c r="AD57" s="249"/>
      <c r="AE57" s="249"/>
      <c r="AF57" s="249"/>
      <c r="AG57" s="249"/>
      <c r="AH57" s="249"/>
    </row>
    <row r="58" spans="1:34">
      <c r="V58" s="249"/>
      <c r="W58" s="249"/>
      <c r="X58" s="249"/>
      <c r="Y58" s="249"/>
      <c r="Z58" s="249"/>
      <c r="AA58" s="249"/>
      <c r="AB58" s="249"/>
      <c r="AC58" s="249"/>
      <c r="AD58" s="249"/>
      <c r="AE58" s="249"/>
      <c r="AF58" s="249"/>
      <c r="AG58" s="249"/>
      <c r="AH58" s="249"/>
    </row>
    <row r="59" spans="1:34">
      <c r="V59" s="249"/>
      <c r="W59" s="249"/>
      <c r="X59" s="249"/>
      <c r="Y59" s="249"/>
      <c r="Z59" s="249"/>
      <c r="AA59" s="249"/>
      <c r="AB59" s="249"/>
      <c r="AC59" s="249"/>
      <c r="AD59" s="249"/>
      <c r="AE59" s="249"/>
      <c r="AF59" s="249"/>
      <c r="AG59" s="249"/>
      <c r="AH59" s="249"/>
    </row>
    <row r="60" spans="1:34">
      <c r="V60" s="249"/>
      <c r="W60" s="249"/>
      <c r="X60" s="249"/>
      <c r="Y60" s="249"/>
      <c r="Z60" s="249"/>
      <c r="AA60" s="249"/>
      <c r="AB60" s="249"/>
      <c r="AC60" s="249"/>
      <c r="AD60" s="249"/>
      <c r="AE60" s="249"/>
      <c r="AF60" s="249"/>
      <c r="AG60" s="249"/>
      <c r="AH60" s="249"/>
    </row>
    <row r="61" spans="1:34">
      <c r="V61" s="249"/>
      <c r="W61" s="249"/>
      <c r="X61" s="249"/>
      <c r="Y61" s="249"/>
      <c r="Z61" s="249"/>
      <c r="AA61" s="249"/>
      <c r="AB61" s="249"/>
      <c r="AC61" s="249"/>
      <c r="AD61" s="249"/>
      <c r="AE61" s="249"/>
      <c r="AF61" s="249"/>
      <c r="AG61" s="249"/>
      <c r="AH61" s="249"/>
    </row>
  </sheetData>
  <sheetProtection selectLockedCells="1" selectUnlockedCells="1"/>
  <mergeCells count="43">
    <mergeCell ref="M48:Q48"/>
    <mergeCell ref="A1:A57"/>
    <mergeCell ref="D7:K7"/>
    <mergeCell ref="J46:K46"/>
    <mergeCell ref="M46:N46"/>
    <mergeCell ref="J47:K47"/>
    <mergeCell ref="D8:K8"/>
    <mergeCell ref="L8:N8"/>
    <mergeCell ref="J48:L48"/>
    <mergeCell ref="D40:E40"/>
    <mergeCell ref="C43:H43"/>
    <mergeCell ref="I43:N43"/>
    <mergeCell ref="D44:E44"/>
    <mergeCell ref="D45:E45"/>
    <mergeCell ref="C1:Q1"/>
    <mergeCell ref="C2:Q2"/>
    <mergeCell ref="C3:Q3"/>
    <mergeCell ref="C4:Q4"/>
    <mergeCell ref="C5:Q5"/>
    <mergeCell ref="C6:Q6"/>
    <mergeCell ref="O43:Q44"/>
    <mergeCell ref="O45:Q46"/>
    <mergeCell ref="G44:H44"/>
    <mergeCell ref="J44:K44"/>
    <mergeCell ref="M44:N44"/>
    <mergeCell ref="I40:Q40"/>
    <mergeCell ref="L7:Q7"/>
    <mergeCell ref="N53:Q57"/>
    <mergeCell ref="O8:O9"/>
    <mergeCell ref="P8:Q9"/>
    <mergeCell ref="C52:O52"/>
    <mergeCell ref="C53:G53"/>
    <mergeCell ref="H53:M57"/>
    <mergeCell ref="C49:E50"/>
    <mergeCell ref="F49:I50"/>
    <mergeCell ref="J49:L50"/>
    <mergeCell ref="C51:E51"/>
    <mergeCell ref="H51:I51"/>
    <mergeCell ref="M49:Q50"/>
    <mergeCell ref="M45:N45"/>
    <mergeCell ref="J45:K45"/>
    <mergeCell ref="C48:E48"/>
    <mergeCell ref="F48:I48"/>
  </mergeCells>
  <phoneticPr fontId="4" type="noConversion"/>
  <hyperlinks>
    <hyperlink ref="H53" r:id="rId1" display="fermedechalonne@orange.fr"/>
  </hyperlinks>
  <pageMargins left="0.12000000000000001" right="0.16" top="0.75000000000000011" bottom="0.16" header="0.31" footer="0.31"/>
  <headerFooter>
    <oddHeader>&amp;L&amp;12La Graine Biolande&amp;C&amp;12Contrat d’engagement mutuel PAIN</oddHeader>
    <oddFooter>&amp;L&amp;"Verdana,Normal"&amp;12&amp;D&amp;R&amp;"Verdana,Normal"&amp;12Page &amp;P/&amp;N</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AM60"/>
  <sheetViews>
    <sheetView zoomScale="75" zoomScaleNormal="75" zoomScaleSheetLayoutView="40" zoomScalePageLayoutView="75" workbookViewId="0">
      <selection activeCell="F22" sqref="F22"/>
    </sheetView>
  </sheetViews>
  <sheetFormatPr baseColWidth="10" defaultColWidth="10.7109375" defaultRowHeight="16" x14ac:dyDescent="0"/>
  <cols>
    <col min="1" max="1" width="47.5703125" style="1" customWidth="1"/>
    <col min="2" max="2" width="1" style="1" customWidth="1"/>
    <col min="3" max="3" width="2.140625" style="1" customWidth="1"/>
    <col min="4" max="4" width="14.28515625" style="3" bestFit="1" customWidth="1"/>
    <col min="5" max="6" width="15.5703125" style="1" customWidth="1"/>
    <col min="7" max="7" width="10.28515625" style="1" bestFit="1" customWidth="1"/>
    <col min="8" max="8" width="15.5703125" style="1" customWidth="1"/>
    <col min="9" max="9" width="12.5703125" style="1" bestFit="1" customWidth="1"/>
    <col min="10" max="11" width="15.5703125" style="1" customWidth="1"/>
    <col min="12" max="12" width="11.7109375" style="1" bestFit="1" customWidth="1"/>
    <col min="13" max="13" width="15.5703125" style="1" customWidth="1"/>
    <col min="14" max="14" width="12.5703125" style="1" bestFit="1" customWidth="1"/>
    <col min="15" max="15" width="15.5703125" style="1" customWidth="1"/>
    <col min="16" max="16" width="11.7109375" style="1" bestFit="1" customWidth="1"/>
    <col min="17" max="17" width="13.5703125" style="1" customWidth="1"/>
    <col min="18" max="16384" width="10.7109375" style="1"/>
  </cols>
  <sheetData>
    <row r="1" spans="1:16" ht="15" customHeight="1">
      <c r="A1" s="607" t="s">
        <v>208</v>
      </c>
      <c r="B1" s="50"/>
      <c r="D1" s="605" t="s">
        <v>22</v>
      </c>
      <c r="E1" s="605"/>
      <c r="F1" s="605"/>
      <c r="G1" s="605"/>
      <c r="H1" s="605"/>
      <c r="I1" s="605"/>
      <c r="J1" s="605"/>
      <c r="K1" s="605"/>
      <c r="L1" s="605"/>
      <c r="M1" s="605"/>
      <c r="N1" s="188"/>
      <c r="O1" s="188"/>
      <c r="P1" s="188"/>
    </row>
    <row r="2" spans="1:16" ht="52" customHeight="1" thickBot="1">
      <c r="A2" s="607"/>
      <c r="B2" s="50"/>
      <c r="D2" s="621" t="s">
        <v>158</v>
      </c>
      <c r="E2" s="621"/>
      <c r="F2" s="621"/>
      <c r="G2" s="621"/>
      <c r="H2" s="621"/>
      <c r="I2" s="621"/>
      <c r="J2" s="621"/>
      <c r="K2" s="621"/>
      <c r="L2" s="621"/>
      <c r="M2" s="621"/>
      <c r="N2" s="191"/>
      <c r="O2" s="191"/>
      <c r="P2" s="191"/>
    </row>
    <row r="3" spans="1:16">
      <c r="A3" s="607"/>
      <c r="B3" s="50"/>
      <c r="E3" s="102">
        <v>42096</v>
      </c>
      <c r="F3" s="51">
        <f>E3+14</f>
        <v>42110</v>
      </c>
      <c r="G3" s="51">
        <v>42131</v>
      </c>
      <c r="H3" s="103">
        <v>42145</v>
      </c>
      <c r="I3" s="103">
        <f t="shared" ref="G3:L3" si="0">H3+14</f>
        <v>42159</v>
      </c>
      <c r="J3" s="51">
        <f t="shared" si="0"/>
        <v>42173</v>
      </c>
      <c r="K3" s="51">
        <f t="shared" si="0"/>
        <v>42187</v>
      </c>
      <c r="L3" s="54">
        <f t="shared" si="0"/>
        <v>42201</v>
      </c>
      <c r="M3" s="104"/>
      <c r="N3" s="104"/>
      <c r="O3" s="104"/>
      <c r="P3" s="104"/>
    </row>
    <row r="4" spans="1:16" ht="17" thickBot="1">
      <c r="A4" s="607"/>
      <c r="B4" s="52"/>
      <c r="E4" s="55"/>
      <c r="F4" s="56"/>
      <c r="G4" s="56"/>
      <c r="H4" s="56"/>
      <c r="I4" s="56"/>
      <c r="J4" s="56"/>
      <c r="K4" s="105"/>
      <c r="L4" s="106"/>
    </row>
    <row r="5" spans="1:16" ht="32">
      <c r="A5" s="607"/>
      <c r="B5" s="52"/>
      <c r="D5" s="107" t="s">
        <v>216</v>
      </c>
      <c r="E5" s="108"/>
      <c r="F5" s="109"/>
      <c r="G5" s="109"/>
      <c r="H5" s="109"/>
      <c r="I5" s="109"/>
      <c r="J5" s="109"/>
      <c r="K5" s="109"/>
      <c r="L5" s="123"/>
    </row>
    <row r="6" spans="1:16" ht="32">
      <c r="A6" s="607"/>
      <c r="B6" s="52"/>
      <c r="D6" s="110" t="s">
        <v>217</v>
      </c>
      <c r="E6" s="62"/>
      <c r="F6" s="67"/>
      <c r="G6" s="67"/>
      <c r="H6" s="67"/>
      <c r="I6" s="67"/>
      <c r="J6" s="67"/>
      <c r="K6" s="67"/>
      <c r="L6" s="63"/>
    </row>
    <row r="7" spans="1:16" ht="32">
      <c r="A7" s="607"/>
      <c r="B7" s="52"/>
      <c r="D7" s="110" t="s">
        <v>218</v>
      </c>
      <c r="E7" s="62"/>
      <c r="F7" s="67"/>
      <c r="G7" s="67"/>
      <c r="H7" s="67"/>
      <c r="I7" s="67"/>
      <c r="J7" s="67"/>
      <c r="K7" s="67"/>
      <c r="L7" s="63"/>
    </row>
    <row r="8" spans="1:16" ht="33" thickBot="1">
      <c r="A8" s="607"/>
      <c r="B8" s="53" t="s">
        <v>159</v>
      </c>
      <c r="D8" s="309" t="s">
        <v>219</v>
      </c>
      <c r="E8" s="310"/>
      <c r="F8" s="314"/>
      <c r="G8" s="457"/>
      <c r="H8" s="314"/>
      <c r="I8" s="314"/>
      <c r="J8" s="314"/>
      <c r="K8" s="314"/>
      <c r="L8" s="311"/>
    </row>
    <row r="9" spans="1:16">
      <c r="A9" s="607"/>
      <c r="B9" s="53"/>
      <c r="E9" s="102">
        <v>42208</v>
      </c>
      <c r="F9" s="174">
        <v>42257</v>
      </c>
      <c r="G9" s="174">
        <f t="shared" ref="G9:I9" si="1">F9+14</f>
        <v>42271</v>
      </c>
      <c r="H9" s="174">
        <f t="shared" si="1"/>
        <v>42285</v>
      </c>
      <c r="I9" s="174">
        <f t="shared" si="1"/>
        <v>42299</v>
      </c>
      <c r="J9" s="177"/>
      <c r="K9" s="177"/>
      <c r="L9" s="308"/>
    </row>
    <row r="10" spans="1:16" ht="17" thickBot="1">
      <c r="A10" s="607"/>
      <c r="B10" s="53"/>
      <c r="E10" s="55"/>
      <c r="F10" s="56"/>
      <c r="G10" s="56"/>
      <c r="H10" s="56"/>
      <c r="I10" s="56"/>
      <c r="J10" s="307"/>
      <c r="K10" s="307"/>
      <c r="L10" s="178"/>
    </row>
    <row r="11" spans="1:16" ht="32">
      <c r="A11" s="607"/>
      <c r="B11" s="53"/>
      <c r="D11" s="107" t="s">
        <v>216</v>
      </c>
      <c r="E11" s="108"/>
      <c r="F11" s="109"/>
      <c r="G11" s="109"/>
      <c r="H11" s="109"/>
      <c r="I11" s="109"/>
      <c r="J11" s="219"/>
      <c r="K11" s="219"/>
      <c r="L11" s="220"/>
    </row>
    <row r="12" spans="1:16" ht="32">
      <c r="A12" s="607"/>
      <c r="B12" s="53"/>
      <c r="D12" s="110" t="s">
        <v>217</v>
      </c>
      <c r="E12" s="62"/>
      <c r="F12" s="67"/>
      <c r="G12" s="67"/>
      <c r="H12" s="67"/>
      <c r="I12" s="67"/>
      <c r="J12" s="221"/>
      <c r="K12" s="221"/>
      <c r="L12" s="222"/>
    </row>
    <row r="13" spans="1:16" ht="32">
      <c r="A13" s="607"/>
      <c r="B13" s="53"/>
      <c r="D13" s="110" t="s">
        <v>218</v>
      </c>
      <c r="E13" s="62"/>
      <c r="F13" s="67"/>
      <c r="G13" s="67"/>
      <c r="H13" s="67"/>
      <c r="I13" s="67"/>
      <c r="J13" s="221"/>
      <c r="K13" s="221"/>
      <c r="L13" s="222"/>
    </row>
    <row r="14" spans="1:16" ht="33" thickBot="1">
      <c r="A14" s="607"/>
      <c r="B14" s="53"/>
      <c r="D14" s="309" t="s">
        <v>219</v>
      </c>
      <c r="E14" s="310"/>
      <c r="F14" s="314"/>
      <c r="G14" s="314"/>
      <c r="H14" s="314"/>
      <c r="I14" s="355"/>
      <c r="J14" s="223"/>
      <c r="K14" s="223"/>
      <c r="L14" s="224"/>
    </row>
    <row r="15" spans="1:16">
      <c r="A15" s="607"/>
      <c r="B15" s="53"/>
      <c r="D15" s="202"/>
    </row>
    <row r="16" spans="1:16">
      <c r="A16" s="607"/>
      <c r="B16" s="53"/>
      <c r="D16" s="603" t="s">
        <v>93</v>
      </c>
      <c r="E16" s="603"/>
      <c r="F16" s="603"/>
      <c r="G16" s="603"/>
      <c r="H16" s="603"/>
      <c r="I16" s="608">
        <f>E3</f>
        <v>42096</v>
      </c>
      <c r="J16" s="608"/>
      <c r="K16" s="313" t="s">
        <v>33</v>
      </c>
      <c r="L16" s="608">
        <f>I9</f>
        <v>42299</v>
      </c>
      <c r="M16" s="608"/>
      <c r="N16" s="315" t="s">
        <v>10</v>
      </c>
    </row>
    <row r="17" spans="1:39">
      <c r="A17" s="607"/>
      <c r="B17" s="53"/>
      <c r="E17" s="59"/>
      <c r="F17" s="59"/>
      <c r="G17" s="59"/>
    </row>
    <row r="18" spans="1:39" s="189" customFormat="1" ht="30" customHeight="1">
      <c r="A18" s="607"/>
      <c r="B18" s="53"/>
      <c r="D18" s="606" t="s">
        <v>23</v>
      </c>
      <c r="E18" s="606"/>
      <c r="F18" s="111">
        <f>SUM(E5:L5)+SUM(E11:L11)</f>
        <v>0</v>
      </c>
      <c r="G18" s="112"/>
      <c r="H18" s="312" t="s">
        <v>24</v>
      </c>
      <c r="I18" s="312"/>
      <c r="J18" s="113">
        <v>8</v>
      </c>
      <c r="K18" s="603" t="s">
        <v>63</v>
      </c>
      <c r="L18" s="603"/>
      <c r="M18" s="604">
        <f>F18*J18</f>
        <v>0</v>
      </c>
      <c r="N18" s="604"/>
      <c r="O18" s="112"/>
      <c r="P18" s="112"/>
      <c r="Q18" s="112"/>
    </row>
    <row r="19" spans="1:39" s="189" customFormat="1" ht="30" customHeight="1">
      <c r="A19" s="607"/>
      <c r="B19" s="53"/>
      <c r="D19" s="606" t="s">
        <v>25</v>
      </c>
      <c r="E19" s="606"/>
      <c r="F19" s="111">
        <f>SUM(E6:L6)+SUM(E12:L12)</f>
        <v>0</v>
      </c>
      <c r="G19" s="112"/>
      <c r="H19" s="312" t="s">
        <v>24</v>
      </c>
      <c r="I19" s="312"/>
      <c r="J19" s="113">
        <v>13</v>
      </c>
      <c r="K19" s="603" t="s">
        <v>63</v>
      </c>
      <c r="L19" s="603"/>
      <c r="M19" s="604">
        <f>F19*J19</f>
        <v>0</v>
      </c>
      <c r="N19" s="604"/>
      <c r="O19" s="112"/>
      <c r="P19" s="112"/>
      <c r="Q19" s="112"/>
    </row>
    <row r="20" spans="1:39" s="3" customFormat="1" ht="30" customHeight="1">
      <c r="A20" s="607"/>
      <c r="B20" s="53"/>
      <c r="D20" s="606" t="s">
        <v>78</v>
      </c>
      <c r="E20" s="606"/>
      <c r="F20" s="111">
        <f>SUM(E7:L7)+SUM(E13:L13)</f>
        <v>0</v>
      </c>
      <c r="G20" s="112"/>
      <c r="H20" s="312" t="s">
        <v>79</v>
      </c>
      <c r="I20" s="312"/>
      <c r="J20" s="113">
        <v>5.5</v>
      </c>
      <c r="K20" s="603" t="s">
        <v>63</v>
      </c>
      <c r="L20" s="603"/>
      <c r="M20" s="604">
        <f>F20*J20</f>
        <v>0</v>
      </c>
      <c r="N20" s="604"/>
      <c r="O20" s="114"/>
      <c r="P20" s="114"/>
      <c r="Q20" s="114"/>
    </row>
    <row r="21" spans="1:39" s="3" customFormat="1" ht="30" customHeight="1">
      <c r="A21" s="607"/>
      <c r="B21" s="53"/>
      <c r="D21" s="606" t="s">
        <v>207</v>
      </c>
      <c r="E21" s="606"/>
      <c r="F21" s="111">
        <f>SUM(E8:L8)+SUM(E14:L14)</f>
        <v>0</v>
      </c>
      <c r="G21" s="112"/>
      <c r="H21" s="312" t="s">
        <v>160</v>
      </c>
      <c r="I21" s="312"/>
      <c r="J21" s="113">
        <v>5.6</v>
      </c>
      <c r="K21" s="603" t="s">
        <v>63</v>
      </c>
      <c r="L21" s="603"/>
      <c r="M21" s="604">
        <f>F21*J21</f>
        <v>0</v>
      </c>
      <c r="N21" s="604"/>
      <c r="O21" s="114"/>
      <c r="P21" s="114"/>
      <c r="Q21" s="114"/>
    </row>
    <row r="22" spans="1:39" s="3" customFormat="1" ht="17" thickBot="1">
      <c r="A22" s="607"/>
      <c r="B22" s="53"/>
      <c r="E22" s="115"/>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row>
    <row r="23" spans="1:39" s="4" customFormat="1" ht="30" customHeight="1">
      <c r="A23" s="607"/>
      <c r="B23" s="53"/>
      <c r="D23" s="609" t="s">
        <v>11</v>
      </c>
      <c r="E23" s="610"/>
      <c r="F23" s="613">
        <f>SUM(M18:N21)</f>
        <v>0</v>
      </c>
      <c r="G23" s="613"/>
      <c r="H23" s="615" t="s">
        <v>29</v>
      </c>
      <c r="I23" s="617"/>
      <c r="J23" s="619" t="s">
        <v>30</v>
      </c>
      <c r="K23" s="69"/>
      <c r="L23" s="69"/>
      <c r="M23" s="69"/>
      <c r="N23" s="69"/>
      <c r="O23" s="1"/>
      <c r="P23" s="65"/>
      <c r="Q23" s="65"/>
    </row>
    <row r="24" spans="1:39" s="5" customFormat="1" ht="30" customHeight="1" thickBot="1">
      <c r="A24" s="607"/>
      <c r="B24" s="53"/>
      <c r="D24" s="611"/>
      <c r="E24" s="612"/>
      <c r="F24" s="614"/>
      <c r="G24" s="614"/>
      <c r="H24" s="616"/>
      <c r="I24" s="618"/>
      <c r="J24" s="620"/>
      <c r="K24" s="69"/>
      <c r="L24" s="69"/>
      <c r="M24" s="69"/>
      <c r="N24" s="69"/>
      <c r="O24" s="1"/>
    </row>
    <row r="25" spans="1:39" s="3" customFormat="1">
      <c r="A25" s="607"/>
      <c r="B25" s="53"/>
      <c r="E25" s="114"/>
      <c r="F25" s="112"/>
      <c r="G25" s="112"/>
      <c r="H25" s="114"/>
      <c r="I25" s="112"/>
      <c r="J25" s="112"/>
      <c r="K25" s="114"/>
      <c r="L25" s="112"/>
      <c r="M25" s="112"/>
      <c r="N25" s="114"/>
    </row>
    <row r="26" spans="1:39" s="3" customFormat="1" ht="15" customHeight="1">
      <c r="A26" s="607"/>
      <c r="B26" s="53"/>
      <c r="D26" s="631" t="s">
        <v>72</v>
      </c>
      <c r="E26" s="631"/>
      <c r="F26" s="631"/>
      <c r="G26" s="631"/>
      <c r="H26" s="631"/>
      <c r="I26" s="624" t="s">
        <v>76</v>
      </c>
      <c r="J26" s="624"/>
      <c r="K26" s="624"/>
      <c r="L26" s="624"/>
      <c r="M26" s="624"/>
    </row>
    <row r="27" spans="1:39" s="3" customFormat="1">
      <c r="A27" s="607"/>
      <c r="B27" s="53"/>
      <c r="D27" s="631"/>
      <c r="E27" s="631"/>
      <c r="F27" s="631"/>
      <c r="G27" s="631"/>
      <c r="H27" s="631"/>
      <c r="I27" s="624"/>
      <c r="J27" s="624"/>
      <c r="K27" s="624"/>
      <c r="L27" s="624"/>
      <c r="M27" s="624"/>
    </row>
    <row r="28" spans="1:39" s="3" customFormat="1" ht="30" customHeight="1">
      <c r="A28" s="607"/>
      <c r="B28" s="53"/>
      <c r="D28" s="631"/>
      <c r="E28" s="631"/>
      <c r="F28" s="631"/>
      <c r="G28" s="631"/>
      <c r="H28" s="631"/>
      <c r="I28" s="190" t="s">
        <v>71</v>
      </c>
      <c r="J28" s="116"/>
      <c r="L28" s="190" t="s">
        <v>77</v>
      </c>
      <c r="M28" s="116"/>
    </row>
    <row r="29" spans="1:39" s="3" customFormat="1">
      <c r="A29" s="607"/>
      <c r="B29" s="53"/>
      <c r="D29" s="625" t="s">
        <v>12</v>
      </c>
      <c r="E29" s="625"/>
      <c r="F29" s="625"/>
      <c r="G29" s="625"/>
      <c r="H29" s="625"/>
      <c r="I29" s="626" t="s">
        <v>13</v>
      </c>
      <c r="J29" s="627"/>
      <c r="K29" s="627"/>
      <c r="L29" s="627"/>
      <c r="M29" s="628"/>
    </row>
    <row r="30" spans="1:39" s="3" customFormat="1" ht="30" customHeight="1">
      <c r="A30" s="607"/>
      <c r="B30" s="53"/>
      <c r="D30" s="74" t="s">
        <v>14</v>
      </c>
      <c r="E30" s="622"/>
      <c r="F30" s="629"/>
      <c r="G30" s="74" t="s">
        <v>32</v>
      </c>
      <c r="H30" s="117" t="str">
        <f>IF(I23=1,F23,"")</f>
        <v/>
      </c>
      <c r="I30" s="74" t="s">
        <v>14</v>
      </c>
      <c r="J30" s="622"/>
      <c r="K30" s="623"/>
      <c r="L30" s="74" t="s">
        <v>32</v>
      </c>
      <c r="M30" s="117" t="str">
        <f>IF($I$23=3,ROUND($F$23/3,0),"")</f>
        <v/>
      </c>
    </row>
    <row r="31" spans="1:39" s="3" customFormat="1" ht="30" customHeight="1">
      <c r="A31" s="607"/>
      <c r="B31" s="53"/>
      <c r="D31" s="74" t="s">
        <v>15</v>
      </c>
      <c r="E31" s="630"/>
      <c r="F31" s="630"/>
      <c r="G31" s="2"/>
      <c r="H31" s="2"/>
      <c r="I31" s="74" t="s">
        <v>14</v>
      </c>
      <c r="J31" s="622"/>
      <c r="K31" s="623"/>
      <c r="L31" s="74" t="s">
        <v>32</v>
      </c>
      <c r="M31" s="117" t="str">
        <f>IF($I$23=3,ROUND($F$23/3,0),"")</f>
        <v/>
      </c>
    </row>
    <row r="32" spans="1:39" s="3" customFormat="1" ht="30" customHeight="1">
      <c r="A32" s="607"/>
      <c r="B32" s="53"/>
      <c r="D32" s="76"/>
      <c r="E32" s="2"/>
      <c r="F32" s="77"/>
      <c r="G32" s="2"/>
      <c r="H32" s="2"/>
      <c r="I32" s="74" t="s">
        <v>14</v>
      </c>
      <c r="J32" s="622"/>
      <c r="K32" s="623"/>
      <c r="L32" s="74" t="s">
        <v>32</v>
      </c>
      <c r="M32" s="117" t="str">
        <f>IF($I$23=3,F23-SUM(M30:M31),"")</f>
        <v/>
      </c>
    </row>
    <row r="33" spans="1:17" s="3" customFormat="1" ht="30" customHeight="1">
      <c r="A33" s="607"/>
      <c r="B33" s="53"/>
      <c r="D33" s="76"/>
      <c r="E33" s="2"/>
      <c r="F33" s="78"/>
      <c r="G33" s="2"/>
      <c r="H33" s="2"/>
      <c r="I33" s="74" t="s">
        <v>15</v>
      </c>
      <c r="J33" s="622"/>
      <c r="K33" s="623"/>
      <c r="L33" s="78"/>
      <c r="M33" s="2"/>
    </row>
    <row r="34" spans="1:17" s="3" customFormat="1" ht="7.5" customHeight="1">
      <c r="A34" s="607"/>
      <c r="B34" s="53"/>
    </row>
    <row r="35" spans="1:17" s="3" customFormat="1">
      <c r="A35" s="607"/>
      <c r="B35" s="53"/>
      <c r="D35" s="603" t="s">
        <v>80</v>
      </c>
      <c r="E35" s="603"/>
      <c r="F35" s="603"/>
      <c r="G35" s="603"/>
      <c r="H35" s="603"/>
      <c r="I35" s="603"/>
      <c r="J35" s="603"/>
      <c r="K35" s="603"/>
      <c r="L35" s="603"/>
      <c r="M35" s="603"/>
      <c r="N35" s="603"/>
      <c r="O35" s="185"/>
      <c r="P35" s="185"/>
      <c r="Q35" s="185"/>
    </row>
    <row r="36" spans="1:17">
      <c r="A36" s="607"/>
      <c r="B36" s="53"/>
      <c r="D36" s="2"/>
      <c r="E36" s="2"/>
      <c r="F36" s="78"/>
      <c r="G36" s="2"/>
      <c r="H36" s="2"/>
      <c r="I36" s="118"/>
      <c r="J36" s="118"/>
      <c r="K36" s="118"/>
      <c r="L36" s="118"/>
      <c r="M36" s="2"/>
      <c r="N36" s="2"/>
      <c r="O36" s="2"/>
      <c r="P36" s="2"/>
      <c r="Q36" s="2"/>
    </row>
    <row r="37" spans="1:17" ht="30" customHeight="1">
      <c r="A37" s="607"/>
      <c r="B37" s="53"/>
      <c r="D37" s="641" t="s">
        <v>73</v>
      </c>
      <c r="E37" s="641"/>
      <c r="F37" s="641"/>
      <c r="G37" s="642" t="str">
        <f>IF(Légumes!G31=0,"",Légumes!G31)</f>
        <v/>
      </c>
      <c r="H37" s="642"/>
      <c r="I37" s="642"/>
      <c r="J37" s="642"/>
      <c r="K37" s="642"/>
      <c r="L37" s="642"/>
      <c r="M37" s="642"/>
      <c r="O37" s="175"/>
      <c r="P37" s="175"/>
      <c r="Q37" s="175"/>
    </row>
    <row r="38" spans="1:17" ht="30" customHeight="1">
      <c r="A38" s="607"/>
      <c r="B38" s="53"/>
      <c r="D38" s="643" t="s">
        <v>34</v>
      </c>
      <c r="E38" s="643"/>
      <c r="F38" s="643"/>
      <c r="G38" s="642" t="str">
        <f>IF(Légumes!G32=0,"",Légumes!G32)</f>
        <v/>
      </c>
      <c r="H38" s="642"/>
      <c r="I38" s="642"/>
      <c r="J38" s="642"/>
      <c r="K38" s="642"/>
      <c r="L38" s="642"/>
      <c r="M38" s="642"/>
      <c r="O38" s="175"/>
      <c r="P38" s="175"/>
      <c r="Q38" s="175"/>
    </row>
    <row r="39" spans="1:17" ht="30" customHeight="1">
      <c r="A39" s="607"/>
      <c r="B39" s="53"/>
      <c r="D39" s="643" t="s">
        <v>74</v>
      </c>
      <c r="E39" s="643"/>
      <c r="F39" s="643"/>
      <c r="G39" s="642" t="str">
        <f>IF(Légumes!G33=0,"",Légumes!G33)</f>
        <v/>
      </c>
      <c r="H39" s="642"/>
      <c r="I39" s="642"/>
      <c r="J39" s="642"/>
      <c r="K39" s="642"/>
      <c r="L39" s="642"/>
      <c r="M39" s="642"/>
      <c r="O39" s="2"/>
      <c r="P39" s="2"/>
      <c r="Q39" s="2"/>
    </row>
    <row r="40" spans="1:17" ht="30" customHeight="1">
      <c r="A40" s="607"/>
      <c r="B40" s="53"/>
      <c r="D40" s="643" t="s">
        <v>27</v>
      </c>
      <c r="E40" s="643"/>
      <c r="F40" s="643"/>
      <c r="G40" s="642" t="str">
        <f>IF(Légumes!G34=0,"",Légumes!G34)</f>
        <v/>
      </c>
      <c r="H40" s="642"/>
      <c r="I40" s="642"/>
      <c r="J40" s="642"/>
      <c r="K40" s="642"/>
      <c r="L40" s="642"/>
      <c r="M40" s="642"/>
      <c r="O40" s="2"/>
      <c r="P40" s="2"/>
      <c r="Q40" s="2"/>
    </row>
    <row r="41" spans="1:17">
      <c r="A41" s="607"/>
      <c r="B41" s="53"/>
      <c r="E41" s="2"/>
      <c r="F41" s="2"/>
    </row>
    <row r="42" spans="1:17">
      <c r="A42" s="607"/>
      <c r="B42" s="53"/>
      <c r="D42" s="644" t="s">
        <v>92</v>
      </c>
      <c r="E42" s="644"/>
      <c r="F42" s="644"/>
      <c r="G42" s="1" t="s">
        <v>16</v>
      </c>
      <c r="H42" s="3" t="s">
        <v>17</v>
      </c>
      <c r="I42" s="645">
        <f ca="1">TODAY()</f>
        <v>42086</v>
      </c>
      <c r="J42" s="645"/>
      <c r="K42" s="187"/>
    </row>
    <row r="43" spans="1:17">
      <c r="A43" s="607"/>
      <c r="B43" s="53"/>
      <c r="D43" s="646" t="s">
        <v>31</v>
      </c>
      <c r="E43" s="646"/>
      <c r="F43" s="646"/>
      <c r="G43" s="646"/>
      <c r="H43" s="646"/>
      <c r="I43" s="646"/>
      <c r="J43" s="646"/>
      <c r="K43" s="646"/>
      <c r="L43" s="646"/>
      <c r="M43" s="646"/>
      <c r="N43" s="646"/>
      <c r="O43" s="119"/>
      <c r="P43" s="119"/>
    </row>
    <row r="44" spans="1:17" ht="15" customHeight="1">
      <c r="A44" s="607"/>
      <c r="B44" s="52"/>
      <c r="D44" s="632" t="s">
        <v>69</v>
      </c>
      <c r="E44" s="633"/>
      <c r="F44" s="633"/>
      <c r="G44" s="634"/>
      <c r="H44" s="647" t="s">
        <v>81</v>
      </c>
      <c r="I44" s="648"/>
      <c r="J44" s="648"/>
      <c r="K44" s="647" t="s">
        <v>7</v>
      </c>
      <c r="L44" s="648"/>
      <c r="M44" s="648"/>
      <c r="N44" s="653"/>
      <c r="O44" s="120"/>
      <c r="P44" s="120"/>
    </row>
    <row r="45" spans="1:17">
      <c r="A45" s="607"/>
      <c r="B45" s="52"/>
      <c r="D45" s="635"/>
      <c r="E45" s="636"/>
      <c r="F45" s="636"/>
      <c r="G45" s="637"/>
      <c r="H45" s="649"/>
      <c r="I45" s="650"/>
      <c r="J45" s="650"/>
      <c r="K45" s="649"/>
      <c r="L45" s="650"/>
      <c r="M45" s="650"/>
      <c r="N45" s="654"/>
      <c r="O45" s="120"/>
      <c r="P45" s="120"/>
    </row>
    <row r="46" spans="1:17">
      <c r="A46" s="607"/>
      <c r="B46" s="52"/>
      <c r="D46" s="635"/>
      <c r="E46" s="636"/>
      <c r="F46" s="636"/>
      <c r="G46" s="637"/>
      <c r="H46" s="649"/>
      <c r="I46" s="650"/>
      <c r="J46" s="650"/>
      <c r="K46" s="649"/>
      <c r="L46" s="650"/>
      <c r="M46" s="650"/>
      <c r="N46" s="654"/>
      <c r="O46" s="120"/>
      <c r="P46" s="83"/>
    </row>
    <row r="47" spans="1:17" ht="30" customHeight="1">
      <c r="A47" s="607"/>
      <c r="B47" s="82"/>
      <c r="D47" s="635"/>
      <c r="E47" s="636"/>
      <c r="F47" s="636"/>
      <c r="G47" s="637"/>
      <c r="H47" s="649"/>
      <c r="I47" s="650"/>
      <c r="J47" s="650"/>
      <c r="K47" s="649"/>
      <c r="L47" s="650"/>
      <c r="M47" s="650"/>
      <c r="N47" s="654"/>
      <c r="O47" s="120"/>
      <c r="P47" s="83"/>
    </row>
    <row r="48" spans="1:17" ht="30" customHeight="1">
      <c r="A48" s="607"/>
      <c r="B48" s="82"/>
      <c r="D48" s="638"/>
      <c r="E48" s="639"/>
      <c r="F48" s="639"/>
      <c r="G48" s="640"/>
      <c r="H48" s="651"/>
      <c r="I48" s="652"/>
      <c r="J48" s="652"/>
      <c r="K48" s="651"/>
      <c r="L48" s="652"/>
      <c r="M48" s="652"/>
      <c r="N48" s="655"/>
      <c r="O48" s="120"/>
      <c r="P48" s="83"/>
    </row>
    <row r="51" spans="4:7">
      <c r="D51" s="121"/>
      <c r="E51" s="122"/>
      <c r="F51" s="122"/>
      <c r="G51" s="122"/>
    </row>
    <row r="52" spans="4:7">
      <c r="D52" s="121"/>
      <c r="E52" s="122"/>
      <c r="F52" s="122"/>
      <c r="G52" s="122"/>
    </row>
    <row r="53" spans="4:7">
      <c r="D53" s="121"/>
      <c r="E53" s="122"/>
      <c r="F53" s="122"/>
      <c r="G53" s="122"/>
    </row>
    <row r="54" spans="4:7">
      <c r="D54" s="121"/>
      <c r="E54" s="122"/>
      <c r="F54" s="122"/>
      <c r="G54" s="122"/>
    </row>
    <row r="55" spans="4:7">
      <c r="D55" s="121"/>
      <c r="E55" s="122"/>
      <c r="F55" s="122"/>
      <c r="G55" s="122"/>
    </row>
    <row r="56" spans="4:7">
      <c r="D56" s="121"/>
      <c r="E56" s="122"/>
      <c r="F56" s="122"/>
      <c r="G56" s="122"/>
    </row>
    <row r="57" spans="4:7">
      <c r="D57" s="121"/>
      <c r="E57" s="122"/>
      <c r="F57" s="122"/>
      <c r="G57" s="122"/>
    </row>
    <row r="58" spans="4:7">
      <c r="D58" s="121"/>
      <c r="E58" s="122"/>
      <c r="F58" s="122"/>
      <c r="G58" s="122"/>
    </row>
    <row r="59" spans="4:7">
      <c r="D59" s="121"/>
      <c r="E59" s="122"/>
      <c r="F59" s="122"/>
      <c r="G59" s="122"/>
    </row>
    <row r="60" spans="4:7">
      <c r="D60" s="121"/>
      <c r="E60" s="122"/>
      <c r="F60" s="122"/>
      <c r="G60" s="122"/>
    </row>
  </sheetData>
  <mergeCells count="48">
    <mergeCell ref="D35:N35"/>
    <mergeCell ref="D44:G48"/>
    <mergeCell ref="D37:F37"/>
    <mergeCell ref="G37:M37"/>
    <mergeCell ref="D38:F38"/>
    <mergeCell ref="G38:M38"/>
    <mergeCell ref="D39:F39"/>
    <mergeCell ref="G39:M39"/>
    <mergeCell ref="D40:F40"/>
    <mergeCell ref="G40:M40"/>
    <mergeCell ref="D42:F42"/>
    <mergeCell ref="I42:J42"/>
    <mergeCell ref="D43:N43"/>
    <mergeCell ref="H44:J48"/>
    <mergeCell ref="K44:N48"/>
    <mergeCell ref="J33:K33"/>
    <mergeCell ref="I26:M27"/>
    <mergeCell ref="D29:H29"/>
    <mergeCell ref="I29:M29"/>
    <mergeCell ref="E30:F30"/>
    <mergeCell ref="J30:K30"/>
    <mergeCell ref="E31:F31"/>
    <mergeCell ref="J31:K31"/>
    <mergeCell ref="J32:K32"/>
    <mergeCell ref="D26:H28"/>
    <mergeCell ref="A1:A48"/>
    <mergeCell ref="D16:H16"/>
    <mergeCell ref="I16:J16"/>
    <mergeCell ref="L16:M16"/>
    <mergeCell ref="D18:E18"/>
    <mergeCell ref="K18:L18"/>
    <mergeCell ref="M18:N18"/>
    <mergeCell ref="D23:E24"/>
    <mergeCell ref="F23:G24"/>
    <mergeCell ref="H23:H24"/>
    <mergeCell ref="I23:I24"/>
    <mergeCell ref="J23:J24"/>
    <mergeCell ref="D19:E19"/>
    <mergeCell ref="K19:L19"/>
    <mergeCell ref="D2:M2"/>
    <mergeCell ref="D21:E21"/>
    <mergeCell ref="K21:L21"/>
    <mergeCell ref="M21:N21"/>
    <mergeCell ref="D1:M1"/>
    <mergeCell ref="M19:N19"/>
    <mergeCell ref="D20:E20"/>
    <mergeCell ref="K20:L20"/>
    <mergeCell ref="M20:N20"/>
  </mergeCells>
  <phoneticPr fontId="4" type="noConversion"/>
  <dataValidations count="2">
    <dataValidation type="whole" allowBlank="1" showErrorMessage="1" error="Choisir 1, 2 ou 3" sqref="I23:I24">
      <formula1>1</formula1>
      <formula2>3</formula2>
    </dataValidation>
    <dataValidation type="whole" operator="equal" allowBlank="1" showInputMessage="1" showErrorMessage="1" error="Veuillez renseigner la valeur 1" sqref="E5:L6 E11:L12">
      <formula1>1</formula1>
    </dataValidation>
  </dataValidations>
  <pageMargins left="0.35433070866141736" right="0.19685039370078741" top="0.74803149606299213" bottom="0.15748031496062992" header="0.31496062992125984" footer="0.31496062992125984"/>
  <headerFooter>
    <oddHeader>&amp;L&amp;"Arial,Normal"&amp;12La Graine Biolande&amp;C&amp;"Arial,Normal"&amp;12Contrat d’engagement mutuel &amp;"Arial,Gras"FROMAGES DE CHEVRE</oddHeader>
    <oddFooter>&amp;L&amp;12&amp;D&amp;R&amp;12Page &amp;P/&amp;N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V47"/>
  <sheetViews>
    <sheetView zoomScale="70" zoomScaleNormal="70" zoomScaleSheetLayoutView="40" zoomScalePageLayoutView="70" workbookViewId="0">
      <selection activeCell="D1" sqref="D1"/>
    </sheetView>
  </sheetViews>
  <sheetFormatPr baseColWidth="10" defaultColWidth="10.7109375" defaultRowHeight="16" x14ac:dyDescent="0"/>
  <cols>
    <col min="1" max="1" width="47.5703125" style="1" customWidth="1"/>
    <col min="2" max="2" width="1" style="1" customWidth="1"/>
    <col min="3" max="3" width="2.140625" style="1" customWidth="1"/>
    <col min="4" max="4" width="17.7109375" style="1" bestFit="1" customWidth="1"/>
    <col min="5" max="6" width="11.42578125" style="1" customWidth="1"/>
    <col min="7" max="7" width="10.28515625" style="1" bestFit="1" customWidth="1"/>
    <col min="8" max="8" width="11.7109375" style="1" customWidth="1"/>
    <col min="9" max="9" width="12.5703125" style="1" bestFit="1" customWidth="1"/>
    <col min="10" max="10" width="13.85546875" style="1" bestFit="1" customWidth="1"/>
    <col min="11" max="11" width="10.28515625" style="1" bestFit="1" customWidth="1"/>
    <col min="12" max="12" width="14" style="1" customWidth="1"/>
    <col min="13" max="13" width="13.85546875" style="1" customWidth="1"/>
    <col min="14" max="14" width="11" style="1" bestFit="1" customWidth="1"/>
    <col min="15" max="15" width="13.42578125" style="1" customWidth="1"/>
    <col min="16" max="16" width="13.140625" style="1" customWidth="1"/>
    <col min="17" max="17" width="11.140625" style="1" customWidth="1"/>
    <col min="18" max="19" width="13.5703125" style="1" customWidth="1"/>
    <col min="20" max="20" width="3.85546875" style="1" customWidth="1"/>
    <col min="21" max="16384" width="10.7109375" style="1"/>
  </cols>
  <sheetData>
    <row r="1" spans="1:22" ht="30" customHeight="1">
      <c r="A1" s="607" t="s">
        <v>155</v>
      </c>
      <c r="B1" s="87"/>
      <c r="D1" s="192" t="s">
        <v>75</v>
      </c>
      <c r="E1" s="192"/>
      <c r="F1" s="192"/>
      <c r="G1" s="192"/>
      <c r="H1" s="192"/>
      <c r="I1" s="192"/>
      <c r="J1" s="192"/>
      <c r="K1" s="192"/>
      <c r="L1" s="192"/>
      <c r="M1" s="192"/>
      <c r="N1" s="192"/>
      <c r="O1" s="192"/>
      <c r="P1" s="192"/>
    </row>
    <row r="2" spans="1:22" ht="30" customHeight="1" thickBot="1">
      <c r="A2" s="607"/>
      <c r="B2" s="87"/>
      <c r="D2" s="658" t="s">
        <v>156</v>
      </c>
      <c r="E2" s="658"/>
      <c r="F2" s="658"/>
      <c r="G2" s="658"/>
      <c r="H2" s="658"/>
      <c r="I2" s="658"/>
      <c r="J2" s="658"/>
      <c r="K2" s="658"/>
      <c r="L2" s="658"/>
      <c r="M2" s="658"/>
      <c r="N2" s="658"/>
      <c r="O2" s="659"/>
      <c r="P2" s="659"/>
    </row>
    <row r="3" spans="1:22">
      <c r="A3" s="607"/>
      <c r="B3" s="87"/>
      <c r="D3" s="88">
        <v>42103</v>
      </c>
      <c r="E3" s="374">
        <v>42110</v>
      </c>
      <c r="F3" s="374">
        <v>42138</v>
      </c>
      <c r="G3" s="374">
        <v>42152</v>
      </c>
      <c r="H3" s="374">
        <v>42166</v>
      </c>
      <c r="I3" s="374">
        <v>42180</v>
      </c>
      <c r="J3" s="374">
        <v>42194</v>
      </c>
      <c r="K3" s="374">
        <v>42208</v>
      </c>
      <c r="L3" s="374">
        <v>42236</v>
      </c>
      <c r="M3" s="374">
        <v>42250</v>
      </c>
      <c r="N3" s="344">
        <v>42264</v>
      </c>
    </row>
    <row r="4" spans="1:22" ht="30" customHeight="1" thickBot="1">
      <c r="A4" s="607"/>
      <c r="B4" s="53"/>
      <c r="D4" s="375"/>
      <c r="E4" s="376"/>
      <c r="F4" s="376"/>
      <c r="G4" s="376"/>
      <c r="H4" s="376"/>
      <c r="I4" s="376"/>
      <c r="J4" s="376"/>
      <c r="K4" s="376"/>
      <c r="L4" s="377"/>
      <c r="M4" s="377"/>
      <c r="N4" s="345"/>
    </row>
    <row r="5" spans="1:22" ht="13.5" customHeight="1">
      <c r="A5" s="607"/>
      <c r="B5" s="53"/>
      <c r="S5" s="184"/>
    </row>
    <row r="6" spans="1:22" ht="30" customHeight="1">
      <c r="A6" s="607"/>
      <c r="B6" s="53"/>
      <c r="D6" s="89" t="s">
        <v>6</v>
      </c>
      <c r="S6" s="184"/>
    </row>
    <row r="7" spans="1:22">
      <c r="A7" s="607"/>
      <c r="B7" s="53"/>
      <c r="D7" s="239">
        <v>6</v>
      </c>
      <c r="E7" s="90">
        <v>2</v>
      </c>
      <c r="G7" s="239">
        <v>12</v>
      </c>
      <c r="H7" s="91">
        <v>3.8</v>
      </c>
      <c r="J7" s="239">
        <v>18</v>
      </c>
      <c r="K7" s="91">
        <v>5.7</v>
      </c>
      <c r="M7" s="239">
        <v>24</v>
      </c>
      <c r="N7" s="91">
        <v>7.6</v>
      </c>
      <c r="S7" s="184"/>
    </row>
    <row r="8" spans="1:22" ht="18" customHeight="1">
      <c r="A8" s="607"/>
      <c r="B8" s="53"/>
      <c r="S8" s="184"/>
    </row>
    <row r="9" spans="1:22" ht="30" customHeight="1">
      <c r="A9" s="607"/>
      <c r="B9" s="53"/>
      <c r="D9" s="657" t="s">
        <v>157</v>
      </c>
      <c r="E9" s="657"/>
      <c r="F9" s="657"/>
      <c r="G9" s="657"/>
      <c r="H9" s="657"/>
      <c r="I9" s="57">
        <f>SUM(D4:O4)</f>
        <v>0</v>
      </c>
      <c r="J9" s="657" t="s">
        <v>161</v>
      </c>
      <c r="K9" s="657"/>
      <c r="L9" s="657"/>
      <c r="M9" s="657"/>
      <c r="N9" s="657"/>
      <c r="O9" s="92"/>
      <c r="P9" s="184"/>
      <c r="R9" s="184"/>
      <c r="S9" s="184"/>
    </row>
    <row r="10" spans="1:22" ht="30" customHeight="1">
      <c r="A10" s="607"/>
      <c r="B10" s="53"/>
      <c r="D10" s="58"/>
      <c r="R10" s="184"/>
    </row>
    <row r="11" spans="1:22" ht="30" customHeight="1">
      <c r="A11" s="607"/>
      <c r="B11" s="53"/>
      <c r="D11" s="240" t="s">
        <v>57</v>
      </c>
    </row>
    <row r="12" spans="1:22">
      <c r="A12" s="607"/>
      <c r="B12" s="53"/>
      <c r="D12" s="643" t="s">
        <v>88</v>
      </c>
      <c r="E12" s="643"/>
      <c r="F12" s="643"/>
      <c r="G12" s="643"/>
      <c r="H12" s="643"/>
      <c r="I12" s="91">
        <v>19.8</v>
      </c>
      <c r="J12" s="238"/>
      <c r="K12" s="238"/>
      <c r="L12" s="238"/>
      <c r="M12" s="238"/>
      <c r="N12" s="238"/>
      <c r="O12" s="189"/>
      <c r="P12" s="189"/>
      <c r="T12" s="189"/>
    </row>
    <row r="13" spans="1:22">
      <c r="A13" s="607"/>
      <c r="B13" s="53"/>
      <c r="D13" s="643" t="s">
        <v>18</v>
      </c>
      <c r="E13" s="643"/>
      <c r="F13" s="643"/>
      <c r="G13" s="643"/>
      <c r="H13" s="643"/>
      <c r="I13" s="90">
        <v>20</v>
      </c>
      <c r="J13" s="3"/>
      <c r="K13" s="3"/>
      <c r="L13" s="3"/>
      <c r="M13" s="3"/>
      <c r="N13" s="3"/>
      <c r="O13" s="3"/>
      <c r="P13" s="3"/>
      <c r="T13" s="189"/>
    </row>
    <row r="14" spans="1:22">
      <c r="A14" s="607"/>
      <c r="B14" s="53"/>
      <c r="D14" s="643" t="s">
        <v>19</v>
      </c>
      <c r="E14" s="643"/>
      <c r="F14" s="643"/>
      <c r="G14" s="643"/>
      <c r="H14" s="643"/>
      <c r="I14" s="90">
        <v>20</v>
      </c>
      <c r="J14" s="3"/>
      <c r="K14" s="3"/>
      <c r="L14" s="3"/>
      <c r="M14" s="3"/>
      <c r="N14" s="3"/>
      <c r="O14" s="3"/>
      <c r="P14" s="3"/>
      <c r="T14" s="3"/>
    </row>
    <row r="15" spans="1:22" ht="17" thickBot="1">
      <c r="A15" s="607"/>
      <c r="B15" s="53"/>
      <c r="D15" s="4"/>
      <c r="E15" s="4"/>
      <c r="F15" s="4"/>
      <c r="G15" s="4"/>
      <c r="H15" s="4"/>
      <c r="I15" s="4"/>
      <c r="J15" s="4"/>
      <c r="K15" s="4"/>
      <c r="L15" s="4"/>
      <c r="M15" s="4"/>
      <c r="N15" s="4"/>
      <c r="O15" s="4"/>
      <c r="P15" s="4"/>
      <c r="T15" s="4"/>
      <c r="U15" s="189"/>
      <c r="V15" s="189"/>
    </row>
    <row r="16" spans="1:22" s="189" customFormat="1" ht="30" customHeight="1" thickBot="1">
      <c r="A16" s="607"/>
      <c r="B16" s="53"/>
      <c r="C16" s="1"/>
      <c r="D16" s="60"/>
      <c r="E16" s="124">
        <f>+D3</f>
        <v>42103</v>
      </c>
      <c r="F16" s="125">
        <f>+E3</f>
        <v>42110</v>
      </c>
      <c r="G16" s="125">
        <f>+F3</f>
        <v>42138</v>
      </c>
      <c r="H16" s="125">
        <f t="shared" ref="H16:N16" si="0">+G3</f>
        <v>42152</v>
      </c>
      <c r="I16" s="125">
        <f t="shared" si="0"/>
        <v>42166</v>
      </c>
      <c r="J16" s="125">
        <f t="shared" si="0"/>
        <v>42180</v>
      </c>
      <c r="K16" s="126">
        <f t="shared" si="0"/>
        <v>42194</v>
      </c>
      <c r="L16" s="126">
        <f t="shared" si="0"/>
        <v>42208</v>
      </c>
      <c r="M16" s="126">
        <f t="shared" si="0"/>
        <v>42236</v>
      </c>
      <c r="N16" s="126">
        <f t="shared" si="0"/>
        <v>42250</v>
      </c>
      <c r="O16" s="346">
        <f>+N3</f>
        <v>42264</v>
      </c>
      <c r="P16" s="3"/>
      <c r="Q16" s="3"/>
      <c r="R16" s="3"/>
    </row>
    <row r="17" spans="1:22" s="189" customFormat="1" ht="30" customHeight="1">
      <c r="A17" s="607"/>
      <c r="B17" s="53"/>
      <c r="D17" s="93" t="s">
        <v>89</v>
      </c>
      <c r="E17" s="94"/>
      <c r="F17" s="94"/>
      <c r="G17" s="94"/>
      <c r="H17" s="94"/>
      <c r="I17" s="94"/>
      <c r="J17" s="94"/>
      <c r="K17" s="95"/>
      <c r="L17" s="95"/>
      <c r="M17" s="95"/>
      <c r="N17" s="95"/>
      <c r="O17" s="347"/>
      <c r="P17" s="4"/>
      <c r="Q17" s="4"/>
      <c r="R17" s="4"/>
      <c r="S17" s="3"/>
      <c r="T17" s="3"/>
    </row>
    <row r="18" spans="1:22" s="3" customFormat="1" ht="30" customHeight="1">
      <c r="A18" s="607"/>
      <c r="B18" s="53"/>
      <c r="C18" s="189"/>
      <c r="D18" s="61" t="s">
        <v>86</v>
      </c>
      <c r="E18" s="96"/>
      <c r="F18" s="96"/>
      <c r="G18" s="96"/>
      <c r="H18" s="96"/>
      <c r="I18" s="96"/>
      <c r="J18" s="96"/>
      <c r="K18" s="97"/>
      <c r="L18" s="97"/>
      <c r="M18" s="97"/>
      <c r="N18" s="97"/>
      <c r="O18" s="348"/>
      <c r="P18" s="5"/>
      <c r="Q18" s="5"/>
      <c r="R18" s="5"/>
      <c r="S18" s="4"/>
      <c r="T18" s="4"/>
    </row>
    <row r="19" spans="1:22" s="4" customFormat="1" ht="30" customHeight="1" thickBot="1">
      <c r="A19" s="607"/>
      <c r="B19" s="53"/>
      <c r="C19" s="3"/>
      <c r="D19" s="64" t="s">
        <v>9</v>
      </c>
      <c r="E19" s="179"/>
      <c r="F19" s="179"/>
      <c r="G19" s="179"/>
      <c r="H19" s="179"/>
      <c r="I19" s="179"/>
      <c r="J19" s="179"/>
      <c r="K19" s="180"/>
      <c r="L19" s="180"/>
      <c r="M19" s="180"/>
      <c r="N19" s="180"/>
      <c r="O19" s="349"/>
      <c r="P19" s="5"/>
      <c r="Q19" s="5"/>
      <c r="R19" s="5"/>
    </row>
    <row r="20" spans="1:22" s="4" customFormat="1" ht="30" customHeight="1">
      <c r="A20" s="607"/>
      <c r="B20" s="53"/>
      <c r="C20" s="3"/>
      <c r="D20" s="66"/>
      <c r="E20" s="656" t="s">
        <v>70</v>
      </c>
      <c r="F20" s="656"/>
      <c r="G20" s="656"/>
      <c r="H20" s="656"/>
      <c r="I20" s="656"/>
      <c r="J20" s="656"/>
      <c r="K20" s="656"/>
      <c r="L20" s="656"/>
      <c r="M20" s="656"/>
      <c r="N20" s="656"/>
      <c r="O20" s="656"/>
      <c r="P20" s="656"/>
      <c r="Q20" s="1"/>
      <c r="R20" s="5"/>
    </row>
    <row r="21" spans="1:22" s="4" customFormat="1" ht="30" customHeight="1">
      <c r="A21" s="607"/>
      <c r="B21" s="53"/>
      <c r="C21" s="3"/>
      <c r="D21" s="66"/>
      <c r="E21" s="66"/>
      <c r="F21" s="66"/>
      <c r="G21" s="66"/>
      <c r="H21" s="66"/>
      <c r="I21" s="66"/>
      <c r="J21" s="66"/>
      <c r="K21" s="66"/>
      <c r="L21" s="66"/>
      <c r="M21" s="66"/>
      <c r="N21" s="3"/>
      <c r="O21" s="3"/>
      <c r="P21" s="3"/>
      <c r="Q21" s="3"/>
      <c r="R21" s="1"/>
      <c r="S21" s="3"/>
      <c r="T21" s="3"/>
    </row>
    <row r="22" spans="1:22" s="4" customFormat="1">
      <c r="A22" s="607"/>
      <c r="B22" s="53"/>
      <c r="C22" s="3"/>
      <c r="D22" s="603" t="s">
        <v>93</v>
      </c>
      <c r="E22" s="603"/>
      <c r="F22" s="603"/>
      <c r="G22" s="603"/>
      <c r="H22" s="603"/>
      <c r="I22" s="603"/>
      <c r="J22" s="608">
        <v>41732</v>
      </c>
      <c r="K22" s="608"/>
      <c r="L22" s="237" t="s">
        <v>33</v>
      </c>
      <c r="M22" s="608">
        <v>41907</v>
      </c>
      <c r="N22" s="608"/>
      <c r="O22" s="236" t="s">
        <v>10</v>
      </c>
      <c r="P22" s="3"/>
      <c r="Q22" s="3"/>
      <c r="R22" s="3"/>
      <c r="S22" s="3"/>
      <c r="T22" s="3"/>
      <c r="U22" s="5"/>
      <c r="V22" s="5"/>
    </row>
    <row r="23" spans="1:22" s="5" customFormat="1" ht="18" customHeight="1">
      <c r="A23" s="607"/>
      <c r="B23" s="53"/>
      <c r="C23" s="4"/>
      <c r="D23" s="66"/>
      <c r="E23" s="66"/>
      <c r="F23" s="66"/>
      <c r="G23" s="66"/>
      <c r="H23" s="66"/>
      <c r="I23" s="66"/>
      <c r="J23" s="66"/>
      <c r="K23" s="66"/>
      <c r="L23" s="66"/>
      <c r="M23" s="66"/>
      <c r="N23" s="3"/>
      <c r="O23" s="3"/>
      <c r="P23" s="3"/>
      <c r="Q23" s="3"/>
      <c r="R23" s="3"/>
      <c r="S23" s="3"/>
      <c r="T23" s="3"/>
      <c r="U23" s="3"/>
      <c r="V23" s="3"/>
    </row>
    <row r="24" spans="1:22" s="3" customFormat="1">
      <c r="A24" s="607"/>
      <c r="B24" s="53"/>
      <c r="C24" s="5"/>
      <c r="D24" s="98" t="s">
        <v>90</v>
      </c>
      <c r="E24" s="99">
        <f>I9*IF(O9=D7,E7,IF(O9=G7,H7,IF(O9=J7,K7,IF(O9=M7,N7))))</f>
        <v>0</v>
      </c>
      <c r="F24" s="1"/>
      <c r="G24" s="98" t="s">
        <v>91</v>
      </c>
      <c r="H24" s="99">
        <f>SUM(E17:P17)*I12</f>
        <v>0</v>
      </c>
      <c r="I24" s="1"/>
      <c r="J24" s="98" t="s">
        <v>87</v>
      </c>
      <c r="K24" s="99">
        <f>SUM(E18:P18)*I13</f>
        <v>0</v>
      </c>
      <c r="L24" s="1"/>
      <c r="M24" s="98" t="s">
        <v>20</v>
      </c>
      <c r="N24" s="99">
        <f>SUM(E19:P19)*I14</f>
        <v>0</v>
      </c>
      <c r="O24" s="1"/>
      <c r="P24" s="1"/>
      <c r="Q24" s="1"/>
      <c r="S24" s="1"/>
      <c r="T24" s="1"/>
      <c r="U24" s="1"/>
      <c r="V24" s="1"/>
    </row>
    <row r="25" spans="1:22" ht="30" customHeight="1" thickBot="1">
      <c r="A25" s="607"/>
      <c r="B25" s="53"/>
      <c r="C25" s="3"/>
      <c r="D25" s="68"/>
      <c r="P25" s="69"/>
      <c r="Q25" s="69"/>
      <c r="R25" s="3"/>
      <c r="T25" s="73"/>
    </row>
    <row r="26" spans="1:22" ht="30" customHeight="1">
      <c r="A26" s="607"/>
      <c r="B26" s="53"/>
      <c r="D26" s="609" t="s">
        <v>11</v>
      </c>
      <c r="E26" s="610"/>
      <c r="F26" s="663">
        <f>E24+H24+K24+N24</f>
        <v>0</v>
      </c>
      <c r="G26" s="663"/>
      <c r="H26" s="615" t="s">
        <v>29</v>
      </c>
      <c r="I26" s="671"/>
      <c r="J26" s="619" t="s">
        <v>30</v>
      </c>
      <c r="K26" s="69"/>
      <c r="L26" s="69" t="s">
        <v>68</v>
      </c>
      <c r="M26" s="69"/>
      <c r="N26" s="69"/>
      <c r="T26" s="2"/>
    </row>
    <row r="27" spans="1:22" ht="17" thickBot="1">
      <c r="A27" s="607"/>
      <c r="B27" s="53"/>
      <c r="D27" s="611"/>
      <c r="E27" s="612"/>
      <c r="F27" s="664"/>
      <c r="G27" s="664"/>
      <c r="H27" s="616"/>
      <c r="I27" s="672"/>
      <c r="J27" s="620"/>
      <c r="K27" s="69"/>
      <c r="L27" s="69" t="s">
        <v>35</v>
      </c>
      <c r="M27" s="69"/>
      <c r="N27" s="69"/>
      <c r="T27" s="2"/>
    </row>
    <row r="28" spans="1:22" ht="55.5" customHeight="1">
      <c r="A28" s="607"/>
      <c r="B28" s="53"/>
      <c r="D28" s="70"/>
      <c r="F28" s="71"/>
      <c r="I28" s="72"/>
      <c r="S28" s="100"/>
      <c r="T28" s="2"/>
      <c r="U28" s="73"/>
      <c r="V28" s="73"/>
    </row>
    <row r="29" spans="1:22" ht="30" customHeight="1">
      <c r="A29" s="607"/>
      <c r="B29" s="53"/>
      <c r="D29" s="625" t="s">
        <v>12</v>
      </c>
      <c r="E29" s="625"/>
      <c r="F29" s="625"/>
      <c r="G29" s="625"/>
      <c r="H29" s="625"/>
      <c r="I29" s="625" t="s">
        <v>13</v>
      </c>
      <c r="J29" s="625"/>
      <c r="K29" s="625"/>
      <c r="L29" s="625"/>
      <c r="M29" s="625"/>
      <c r="N29" s="3"/>
      <c r="P29" s="175"/>
      <c r="Q29" s="175"/>
      <c r="S29" s="100"/>
      <c r="T29" s="2"/>
      <c r="U29" s="2"/>
      <c r="V29" s="2"/>
    </row>
    <row r="30" spans="1:22" s="2" customFormat="1" ht="25.5" customHeight="1">
      <c r="A30" s="607"/>
      <c r="B30" s="53"/>
      <c r="C30" s="1"/>
      <c r="D30" s="74" t="s">
        <v>14</v>
      </c>
      <c r="E30" s="622"/>
      <c r="F30" s="629"/>
      <c r="G30" s="74" t="s">
        <v>32</v>
      </c>
      <c r="H30" s="75" t="str">
        <f>IF(I26=1,F26,"")</f>
        <v/>
      </c>
      <c r="I30" s="74" t="s">
        <v>14</v>
      </c>
      <c r="J30" s="622"/>
      <c r="K30" s="623"/>
      <c r="L30" s="74" t="s">
        <v>32</v>
      </c>
      <c r="M30" s="75" t="str">
        <f>IF($I$26=3,ROUND($F$26/3,0),"")</f>
        <v/>
      </c>
      <c r="O30" s="175"/>
      <c r="P30" s="175"/>
      <c r="Q30" s="175"/>
      <c r="R30" s="175"/>
    </row>
    <row r="31" spans="1:22" s="2" customFormat="1" ht="30" customHeight="1">
      <c r="A31" s="607"/>
      <c r="B31" s="53"/>
      <c r="D31" s="74" t="s">
        <v>15</v>
      </c>
      <c r="E31" s="630"/>
      <c r="F31" s="630"/>
      <c r="I31" s="74" t="s">
        <v>14</v>
      </c>
      <c r="J31" s="622"/>
      <c r="K31" s="623"/>
      <c r="L31" s="74" t="s">
        <v>32</v>
      </c>
      <c r="M31" s="75" t="str">
        <f>IF($I$26=3,ROUND($F$26/3,0),"")</f>
        <v/>
      </c>
      <c r="O31" s="175"/>
      <c r="P31" s="175"/>
      <c r="Q31" s="175"/>
      <c r="R31" s="175"/>
      <c r="T31" s="1"/>
    </row>
    <row r="32" spans="1:22" s="2" customFormat="1" ht="30" customHeight="1">
      <c r="A32" s="607"/>
      <c r="B32" s="53"/>
      <c r="D32" s="76"/>
      <c r="F32" s="77"/>
      <c r="I32" s="74" t="s">
        <v>14</v>
      </c>
      <c r="J32" s="622"/>
      <c r="K32" s="623"/>
      <c r="L32" s="74" t="s">
        <v>32</v>
      </c>
      <c r="M32" s="75" t="str">
        <f>IF($I$26=3,F26-SUM(M30:M31),"")</f>
        <v/>
      </c>
      <c r="R32" s="175"/>
      <c r="T32" s="1"/>
    </row>
    <row r="33" spans="1:22" s="2" customFormat="1" ht="30" customHeight="1">
      <c r="A33" s="607"/>
      <c r="B33" s="53"/>
      <c r="F33" s="78"/>
      <c r="I33" s="74" t="s">
        <v>15</v>
      </c>
      <c r="J33" s="622"/>
      <c r="K33" s="623"/>
      <c r="T33" s="1"/>
    </row>
    <row r="34" spans="1:22" s="2" customFormat="1" ht="30" customHeight="1">
      <c r="A34" s="607"/>
      <c r="B34" s="53"/>
      <c r="D34" s="186" t="s">
        <v>109</v>
      </c>
      <c r="F34" s="78"/>
      <c r="I34" s="78"/>
      <c r="J34" s="218"/>
      <c r="K34" s="218"/>
      <c r="T34" s="1"/>
      <c r="U34" s="1"/>
      <c r="V34" s="1"/>
    </row>
    <row r="35" spans="1:22" ht="30" customHeight="1">
      <c r="A35" s="607"/>
      <c r="B35" s="53"/>
      <c r="C35" s="2"/>
      <c r="D35" s="73"/>
      <c r="E35" s="73"/>
      <c r="F35" s="73"/>
      <c r="G35" s="73"/>
      <c r="H35" s="73"/>
      <c r="I35" s="73"/>
      <c r="J35" s="73"/>
      <c r="K35" s="73"/>
      <c r="L35" s="73"/>
      <c r="M35" s="2"/>
      <c r="N35" s="2"/>
      <c r="O35" s="2"/>
      <c r="P35" s="2"/>
      <c r="Q35" s="2"/>
      <c r="R35" s="2"/>
      <c r="S35" s="2"/>
    </row>
    <row r="36" spans="1:22" ht="30" customHeight="1">
      <c r="A36" s="607"/>
      <c r="B36" s="53"/>
      <c r="D36" s="665" t="s">
        <v>73</v>
      </c>
      <c r="E36" s="666"/>
      <c r="F36" s="667"/>
      <c r="G36" s="660" t="str">
        <f>IF(Légumes!G31=0,"",Légumes!G31)</f>
        <v/>
      </c>
      <c r="H36" s="661"/>
      <c r="I36" s="661"/>
      <c r="J36" s="661"/>
      <c r="K36" s="661"/>
      <c r="L36" s="662"/>
      <c r="O36" s="2"/>
      <c r="P36" s="2"/>
      <c r="Q36" s="2"/>
      <c r="R36" s="2"/>
      <c r="S36" s="2"/>
    </row>
    <row r="37" spans="1:22" ht="30" customHeight="1">
      <c r="A37" s="607"/>
      <c r="B37" s="53"/>
      <c r="D37" s="668" t="s">
        <v>34</v>
      </c>
      <c r="E37" s="669"/>
      <c r="F37" s="670"/>
      <c r="G37" s="660" t="str">
        <f>IF(Légumes!G32=0,"",Légumes!G32)</f>
        <v/>
      </c>
      <c r="H37" s="661"/>
      <c r="I37" s="661"/>
      <c r="J37" s="661"/>
      <c r="K37" s="661"/>
      <c r="L37" s="662"/>
      <c r="O37" s="2"/>
      <c r="P37" s="2"/>
      <c r="Q37" s="2"/>
      <c r="R37" s="2"/>
      <c r="S37" s="2"/>
    </row>
    <row r="38" spans="1:22" ht="30" customHeight="1">
      <c r="A38" s="607"/>
      <c r="B38" s="53"/>
      <c r="D38" s="668" t="s">
        <v>74</v>
      </c>
      <c r="E38" s="669"/>
      <c r="F38" s="670"/>
      <c r="G38" s="660" t="str">
        <f>IF(Légumes!G33=0,"",Légumes!G33)</f>
        <v/>
      </c>
      <c r="H38" s="661"/>
      <c r="I38" s="661"/>
      <c r="J38" s="661"/>
      <c r="K38" s="661"/>
      <c r="L38" s="662"/>
      <c r="O38" s="2"/>
      <c r="P38" s="2"/>
      <c r="Q38" s="2"/>
      <c r="R38" s="2"/>
      <c r="S38" s="2"/>
    </row>
    <row r="39" spans="1:22" ht="30" customHeight="1">
      <c r="A39" s="607"/>
      <c r="B39" s="53"/>
      <c r="D39" s="643" t="s">
        <v>27</v>
      </c>
      <c r="E39" s="643"/>
      <c r="F39" s="643"/>
      <c r="G39" s="660" t="str">
        <f>IF(Légumes!G34=0,"",Légumes!G34)</f>
        <v/>
      </c>
      <c r="H39" s="661"/>
      <c r="I39" s="661"/>
      <c r="J39" s="661"/>
      <c r="K39" s="661"/>
      <c r="L39" s="662"/>
      <c r="O39" s="2"/>
      <c r="P39" s="2"/>
      <c r="Q39" s="2"/>
      <c r="R39" s="2"/>
    </row>
    <row r="40" spans="1:22" ht="30" customHeight="1">
      <c r="A40" s="607"/>
      <c r="B40" s="53"/>
      <c r="D40" s="2"/>
      <c r="E40" s="2"/>
      <c r="R40" s="2"/>
    </row>
    <row r="41" spans="1:22">
      <c r="A41" s="607"/>
      <c r="B41" s="53"/>
      <c r="D41" s="644" t="s">
        <v>92</v>
      </c>
      <c r="E41" s="644"/>
      <c r="F41" s="644"/>
      <c r="G41" s="1" t="s">
        <v>16</v>
      </c>
      <c r="H41" s="72" t="s">
        <v>17</v>
      </c>
      <c r="I41" s="645">
        <f ca="1">TODAY()</f>
        <v>42086</v>
      </c>
      <c r="J41" s="645"/>
    </row>
    <row r="42" spans="1:22">
      <c r="A42" s="607"/>
      <c r="B42" s="53"/>
      <c r="D42" s="603" t="s">
        <v>31</v>
      </c>
      <c r="E42" s="603"/>
      <c r="F42" s="603"/>
      <c r="G42" s="603"/>
      <c r="H42" s="603"/>
      <c r="I42" s="603"/>
      <c r="J42" s="603"/>
      <c r="K42" s="603"/>
      <c r="L42" s="603"/>
      <c r="M42" s="603"/>
      <c r="N42" s="603"/>
      <c r="O42" s="603"/>
      <c r="P42" s="603"/>
    </row>
    <row r="43" spans="1:22">
      <c r="A43" s="607"/>
      <c r="B43" s="53"/>
      <c r="D43" s="632" t="s">
        <v>69</v>
      </c>
      <c r="E43" s="633"/>
      <c r="F43" s="633"/>
      <c r="G43" s="634"/>
      <c r="H43" s="647" t="s">
        <v>5</v>
      </c>
      <c r="I43" s="648"/>
      <c r="J43" s="648"/>
      <c r="K43" s="653"/>
      <c r="L43" s="647" t="s">
        <v>21</v>
      </c>
      <c r="M43" s="648"/>
      <c r="N43" s="648"/>
      <c r="O43" s="648"/>
      <c r="P43" s="653"/>
    </row>
    <row r="44" spans="1:22" ht="15" customHeight="1">
      <c r="A44" s="607"/>
      <c r="B44" s="101"/>
      <c r="D44" s="79"/>
      <c r="E44" s="80"/>
      <c r="F44" s="80"/>
      <c r="G44" s="81"/>
      <c r="H44" s="649"/>
      <c r="I44" s="650"/>
      <c r="J44" s="650"/>
      <c r="K44" s="654"/>
      <c r="L44" s="649"/>
      <c r="M44" s="650"/>
      <c r="N44" s="650"/>
      <c r="O44" s="650"/>
      <c r="P44" s="654"/>
    </row>
    <row r="45" spans="1:22" ht="30" customHeight="1">
      <c r="A45" s="607"/>
      <c r="B45" s="101"/>
      <c r="D45" s="79"/>
      <c r="E45" s="80"/>
      <c r="F45" s="80"/>
      <c r="G45" s="81"/>
      <c r="H45" s="649"/>
      <c r="I45" s="650"/>
      <c r="J45" s="650"/>
      <c r="K45" s="654"/>
      <c r="L45" s="649"/>
      <c r="M45" s="650"/>
      <c r="N45" s="650"/>
      <c r="O45" s="650"/>
      <c r="P45" s="654"/>
    </row>
    <row r="46" spans="1:22">
      <c r="A46" s="607"/>
      <c r="B46" s="101"/>
      <c r="D46" s="79"/>
      <c r="E46" s="80"/>
      <c r="F46" s="80"/>
      <c r="G46" s="81"/>
      <c r="H46" s="649"/>
      <c r="I46" s="650"/>
      <c r="J46" s="650"/>
      <c r="K46" s="654"/>
      <c r="L46" s="649"/>
      <c r="M46" s="650"/>
      <c r="N46" s="650"/>
      <c r="O46" s="650"/>
      <c r="P46" s="654"/>
    </row>
    <row r="47" spans="1:22">
      <c r="A47" s="607"/>
      <c r="B47" s="101"/>
      <c r="D47" s="84"/>
      <c r="E47" s="85"/>
      <c r="F47" s="85"/>
      <c r="G47" s="86"/>
      <c r="H47" s="651"/>
      <c r="I47" s="652"/>
      <c r="J47" s="652"/>
      <c r="K47" s="655"/>
      <c r="L47" s="651"/>
      <c r="M47" s="652"/>
      <c r="N47" s="652"/>
      <c r="O47" s="652"/>
      <c r="P47" s="655"/>
    </row>
  </sheetData>
  <mergeCells count="38">
    <mergeCell ref="D43:G43"/>
    <mergeCell ref="D22:I22"/>
    <mergeCell ref="D42:P42"/>
    <mergeCell ref="L43:P47"/>
    <mergeCell ref="H43:K47"/>
    <mergeCell ref="M22:N22"/>
    <mergeCell ref="J22:K22"/>
    <mergeCell ref="D38:F38"/>
    <mergeCell ref="I26:I27"/>
    <mergeCell ref="G37:L37"/>
    <mergeCell ref="D37:F37"/>
    <mergeCell ref="D14:H14"/>
    <mergeCell ref="D26:E27"/>
    <mergeCell ref="F26:G27"/>
    <mergeCell ref="G36:L36"/>
    <mergeCell ref="E31:F31"/>
    <mergeCell ref="J31:K31"/>
    <mergeCell ref="H26:H27"/>
    <mergeCell ref="J30:K30"/>
    <mergeCell ref="J32:K32"/>
    <mergeCell ref="J33:K33"/>
    <mergeCell ref="D36:F36"/>
    <mergeCell ref="A1:A47"/>
    <mergeCell ref="E20:P20"/>
    <mergeCell ref="J9:N9"/>
    <mergeCell ref="D12:H12"/>
    <mergeCell ref="D13:H13"/>
    <mergeCell ref="D9:H9"/>
    <mergeCell ref="D41:F41"/>
    <mergeCell ref="I41:J41"/>
    <mergeCell ref="D29:H29"/>
    <mergeCell ref="I29:M29"/>
    <mergeCell ref="E30:F30"/>
    <mergeCell ref="D2:P2"/>
    <mergeCell ref="G38:L38"/>
    <mergeCell ref="J26:J27"/>
    <mergeCell ref="D39:F39"/>
    <mergeCell ref="G39:L39"/>
  </mergeCells>
  <phoneticPr fontId="4" type="noConversion"/>
  <dataValidations count="2">
    <dataValidation type="custom" allowBlank="1" showErrorMessage="1" error="Choisir 1 ou 3" sqref="I26:I27">
      <formula1>IF(I26=1,1,IF(I26=3,3,"FAUX"))</formula1>
    </dataValidation>
    <dataValidation type="whole" operator="equal" allowBlank="1" showInputMessage="1" showErrorMessage="1" error="Veuillez mettre un 1" sqref="D4:N4">
      <formula1>1</formula1>
    </dataValidation>
  </dataValidations>
  <pageMargins left="0.35000000000000003" right="0.2" top="0.75000000000000011" bottom="0.16" header="0.31" footer="0.31"/>
  <headerFooter>
    <oddHeader>&amp;L&amp;"Arial,Normal"&amp;24La Graine Biolande&amp;C&amp;"Arial,Normal"&amp;24Contrat d’engagement mutuel
&amp;"Arial,Gras"OEUFS - VOLAILLES</oddHeader>
    <oddFooter>&amp;L&amp;12&amp;D&amp;R&amp;12Page &amp;P/&amp;N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59"/>
  <sheetViews>
    <sheetView zoomScale="90" zoomScaleNormal="90" zoomScaleSheetLayoutView="40" zoomScalePageLayoutView="90" workbookViewId="0">
      <selection activeCell="D1" sqref="D1:Q1"/>
    </sheetView>
  </sheetViews>
  <sheetFormatPr baseColWidth="10" defaultColWidth="10.7109375" defaultRowHeight="13" x14ac:dyDescent="0"/>
  <cols>
    <col min="1" max="1" width="47.5703125" style="381" customWidth="1"/>
    <col min="2" max="2" width="1" style="381" customWidth="1"/>
    <col min="3" max="3" width="1.5703125" style="381" customWidth="1"/>
    <col min="4" max="4" width="18" style="382" customWidth="1"/>
    <col min="5" max="8" width="8.7109375" style="381" customWidth="1"/>
    <col min="9" max="9" width="9.42578125" style="381" customWidth="1"/>
    <col min="10" max="11" width="8.7109375" style="381" customWidth="1"/>
    <col min="12" max="12" width="9.42578125" style="381" bestFit="1" customWidth="1"/>
    <col min="13" max="13" width="8.42578125" style="381" customWidth="1"/>
    <col min="14" max="14" width="9.42578125" style="381" customWidth="1"/>
    <col min="15" max="15" width="8.7109375" style="381" customWidth="1"/>
    <col min="16" max="16" width="8.140625" style="381" bestFit="1" customWidth="1"/>
    <col min="17" max="17" width="8.7109375" style="381" bestFit="1" customWidth="1"/>
    <col min="18" max="18" width="13.5703125" style="381" customWidth="1"/>
    <col min="19" max="16384" width="10.7109375" style="381"/>
  </cols>
  <sheetData>
    <row r="1" spans="1:17">
      <c r="A1" s="673" t="s">
        <v>162</v>
      </c>
      <c r="B1" s="380"/>
      <c r="D1" s="674" t="s">
        <v>163</v>
      </c>
      <c r="E1" s="674"/>
      <c r="F1" s="674"/>
      <c r="G1" s="674"/>
      <c r="H1" s="674"/>
      <c r="I1" s="674"/>
      <c r="J1" s="674"/>
      <c r="K1" s="674"/>
      <c r="L1" s="674"/>
      <c r="M1" s="674"/>
      <c r="N1" s="674"/>
      <c r="O1" s="674"/>
      <c r="P1" s="674"/>
      <c r="Q1" s="674"/>
    </row>
    <row r="2" spans="1:17">
      <c r="A2" s="673"/>
      <c r="B2" s="380"/>
      <c r="E2" s="675" t="s">
        <v>58</v>
      </c>
      <c r="F2" s="676"/>
      <c r="G2" s="676"/>
      <c r="H2" s="676"/>
      <c r="I2" s="676"/>
      <c r="J2" s="676"/>
      <c r="K2" s="676"/>
      <c r="L2" s="676"/>
      <c r="M2" s="676"/>
      <c r="N2" s="676"/>
      <c r="O2" s="676"/>
      <c r="P2" s="676"/>
      <c r="Q2" s="676"/>
    </row>
    <row r="3" spans="1:17" ht="14" thickBot="1">
      <c r="A3" s="673"/>
      <c r="B3" s="380"/>
      <c r="E3" s="677"/>
      <c r="F3" s="677"/>
      <c r="G3" s="677"/>
      <c r="H3" s="677"/>
      <c r="I3" s="677"/>
      <c r="J3" s="677"/>
      <c r="K3" s="677"/>
      <c r="L3" s="677"/>
      <c r="M3" s="677"/>
      <c r="N3" s="677"/>
      <c r="O3" s="677"/>
      <c r="P3" s="677"/>
      <c r="Q3" s="677"/>
    </row>
    <row r="4" spans="1:17">
      <c r="A4" s="673"/>
      <c r="B4" s="380"/>
      <c r="E4" s="383">
        <v>42096</v>
      </c>
      <c r="F4" s="384">
        <f t="shared" ref="F4:L4" si="0">E4+7</f>
        <v>42103</v>
      </c>
      <c r="G4" s="384">
        <f t="shared" si="0"/>
        <v>42110</v>
      </c>
      <c r="H4" s="384">
        <f t="shared" si="0"/>
        <v>42117</v>
      </c>
      <c r="I4" s="384">
        <f t="shared" si="0"/>
        <v>42124</v>
      </c>
      <c r="J4" s="385">
        <f t="shared" si="0"/>
        <v>42131</v>
      </c>
      <c r="K4" s="386">
        <f t="shared" si="0"/>
        <v>42138</v>
      </c>
      <c r="L4" s="386">
        <f t="shared" si="0"/>
        <v>42145</v>
      </c>
      <c r="M4" s="384">
        <f>L4+7</f>
        <v>42152</v>
      </c>
      <c r="N4" s="384">
        <f>M4+7</f>
        <v>42159</v>
      </c>
      <c r="O4" s="384">
        <f>N4+7</f>
        <v>42166</v>
      </c>
      <c r="P4" s="384">
        <f>O4+7</f>
        <v>42173</v>
      </c>
      <c r="Q4" s="387">
        <f>P4+7</f>
        <v>42180</v>
      </c>
    </row>
    <row r="5" spans="1:17" ht="14" thickBot="1">
      <c r="A5" s="673"/>
      <c r="B5" s="388"/>
      <c r="E5" s="389" t="s">
        <v>164</v>
      </c>
      <c r="F5" s="390" t="s">
        <v>165</v>
      </c>
      <c r="G5" s="391" t="s">
        <v>166</v>
      </c>
      <c r="H5" s="390" t="s">
        <v>167</v>
      </c>
      <c r="I5" s="391" t="s">
        <v>168</v>
      </c>
      <c r="J5" s="390" t="s">
        <v>169</v>
      </c>
      <c r="K5" s="391" t="s">
        <v>170</v>
      </c>
      <c r="L5" s="390" t="s">
        <v>171</v>
      </c>
      <c r="M5" s="391" t="s">
        <v>172</v>
      </c>
      <c r="N5" s="390" t="s">
        <v>173</v>
      </c>
      <c r="O5" s="391" t="s">
        <v>174</v>
      </c>
      <c r="P5" s="390" t="s">
        <v>175</v>
      </c>
      <c r="Q5" s="392" t="s">
        <v>176</v>
      </c>
    </row>
    <row r="6" spans="1:17" ht="28.5" customHeight="1">
      <c r="A6" s="673"/>
      <c r="B6" s="388"/>
      <c r="D6" s="393" t="s">
        <v>177</v>
      </c>
      <c r="E6" s="678" t="s">
        <v>67</v>
      </c>
      <c r="F6" s="681" t="s">
        <v>67</v>
      </c>
      <c r="G6" s="681" t="s">
        <v>67</v>
      </c>
      <c r="H6" s="681" t="s">
        <v>67</v>
      </c>
      <c r="I6" s="681" t="s">
        <v>67</v>
      </c>
      <c r="J6" s="394"/>
      <c r="K6" s="394"/>
      <c r="L6" s="394"/>
      <c r="M6" s="394"/>
      <c r="N6" s="394"/>
      <c r="O6" s="394"/>
      <c r="P6" s="394"/>
      <c r="Q6" s="395"/>
    </row>
    <row r="7" spans="1:17">
      <c r="A7" s="673"/>
      <c r="B7" s="388"/>
      <c r="D7" s="396" t="s">
        <v>82</v>
      </c>
      <c r="E7" s="679"/>
      <c r="F7" s="682"/>
      <c r="G7" s="682"/>
      <c r="H7" s="682"/>
      <c r="I7" s="682"/>
      <c r="J7" s="397">
        <v>11</v>
      </c>
      <c r="K7" s="397">
        <v>7</v>
      </c>
      <c r="L7" s="397">
        <v>7</v>
      </c>
      <c r="M7" s="397">
        <v>7</v>
      </c>
      <c r="N7" s="397">
        <v>7</v>
      </c>
      <c r="O7" s="397">
        <v>7</v>
      </c>
      <c r="P7" s="397">
        <v>10</v>
      </c>
      <c r="Q7" s="398">
        <v>10</v>
      </c>
    </row>
    <row r="8" spans="1:17" ht="27" customHeight="1">
      <c r="A8" s="673"/>
      <c r="B8" s="399"/>
      <c r="D8" s="400" t="s">
        <v>178</v>
      </c>
      <c r="E8" s="679"/>
      <c r="F8" s="682"/>
      <c r="G8" s="682"/>
      <c r="H8" s="682"/>
      <c r="I8" s="682"/>
      <c r="J8" s="401"/>
      <c r="K8" s="402"/>
      <c r="L8" s="402"/>
      <c r="M8" s="402"/>
      <c r="N8" s="402"/>
      <c r="O8" s="402"/>
      <c r="P8" s="402"/>
      <c r="Q8" s="403"/>
    </row>
    <row r="9" spans="1:17" ht="14.25" customHeight="1" thickBot="1">
      <c r="A9" s="673"/>
      <c r="B9" s="399"/>
      <c r="D9" s="404" t="s">
        <v>82</v>
      </c>
      <c r="E9" s="680"/>
      <c r="F9" s="683"/>
      <c r="G9" s="683"/>
      <c r="H9" s="683"/>
      <c r="I9" s="683"/>
      <c r="J9" s="405"/>
      <c r="K9" s="406">
        <v>10</v>
      </c>
      <c r="L9" s="406">
        <v>10</v>
      </c>
      <c r="M9" s="406">
        <v>10</v>
      </c>
      <c r="N9" s="406">
        <v>10</v>
      </c>
      <c r="O9" s="406">
        <v>10</v>
      </c>
      <c r="P9" s="406">
        <v>13</v>
      </c>
      <c r="Q9" s="407">
        <v>13</v>
      </c>
    </row>
    <row r="10" spans="1:17" ht="14" thickBot="1">
      <c r="A10" s="673"/>
      <c r="B10" s="399"/>
      <c r="D10" s="408"/>
      <c r="E10" s="409"/>
      <c r="F10" s="409"/>
      <c r="G10" s="409"/>
      <c r="H10" s="409"/>
      <c r="I10" s="409"/>
      <c r="J10" s="409"/>
      <c r="K10" s="409"/>
      <c r="L10" s="409"/>
      <c r="M10" s="409"/>
      <c r="N10" s="409"/>
      <c r="O10" s="409"/>
      <c r="P10" s="409"/>
      <c r="Q10" s="409"/>
    </row>
    <row r="11" spans="1:17">
      <c r="A11" s="673"/>
      <c r="B11" s="399"/>
      <c r="E11" s="410">
        <f>Q4+7</f>
        <v>42187</v>
      </c>
      <c r="F11" s="386">
        <f t="shared" ref="F11:Q11" si="1">E11+7</f>
        <v>42194</v>
      </c>
      <c r="G11" s="386">
        <f t="shared" si="1"/>
        <v>42201</v>
      </c>
      <c r="H11" s="386">
        <f t="shared" si="1"/>
        <v>42208</v>
      </c>
      <c r="I11" s="386">
        <f t="shared" si="1"/>
        <v>42215</v>
      </c>
      <c r="J11" s="384">
        <f t="shared" si="1"/>
        <v>42222</v>
      </c>
      <c r="K11" s="386">
        <f t="shared" si="1"/>
        <v>42229</v>
      </c>
      <c r="L11" s="386">
        <f t="shared" si="1"/>
        <v>42236</v>
      </c>
      <c r="M11" s="385">
        <f t="shared" si="1"/>
        <v>42243</v>
      </c>
      <c r="N11" s="385">
        <f t="shared" si="1"/>
        <v>42250</v>
      </c>
      <c r="O11" s="385">
        <f t="shared" si="1"/>
        <v>42257</v>
      </c>
      <c r="P11" s="385">
        <f t="shared" si="1"/>
        <v>42264</v>
      </c>
      <c r="Q11" s="411">
        <f t="shared" si="1"/>
        <v>42271</v>
      </c>
    </row>
    <row r="12" spans="1:17" ht="14" thickBot="1">
      <c r="A12" s="673"/>
      <c r="B12" s="399"/>
      <c r="E12" s="389" t="s">
        <v>179</v>
      </c>
      <c r="F12" s="412" t="s">
        <v>180</v>
      </c>
      <c r="G12" s="390" t="s">
        <v>181</v>
      </c>
      <c r="H12" s="412" t="s">
        <v>182</v>
      </c>
      <c r="I12" s="390" t="s">
        <v>183</v>
      </c>
      <c r="J12" s="412" t="s">
        <v>184</v>
      </c>
      <c r="K12" s="390" t="s">
        <v>185</v>
      </c>
      <c r="L12" s="412" t="s">
        <v>186</v>
      </c>
      <c r="M12" s="390" t="s">
        <v>187</v>
      </c>
      <c r="N12" s="412" t="s">
        <v>188</v>
      </c>
      <c r="O12" s="390" t="s">
        <v>189</v>
      </c>
      <c r="P12" s="412" t="s">
        <v>190</v>
      </c>
      <c r="Q12" s="390" t="s">
        <v>191</v>
      </c>
    </row>
    <row r="13" spans="1:17" ht="26">
      <c r="A13" s="673"/>
      <c r="B13" s="399"/>
      <c r="D13" s="413" t="s">
        <v>177</v>
      </c>
      <c r="E13" s="394"/>
      <c r="F13" s="394"/>
      <c r="G13" s="394"/>
      <c r="H13" s="394"/>
      <c r="I13" s="394"/>
      <c r="J13" s="681" t="s">
        <v>67</v>
      </c>
      <c r="K13" s="681" t="s">
        <v>67</v>
      </c>
      <c r="L13" s="681" t="s">
        <v>67</v>
      </c>
      <c r="M13" s="394"/>
      <c r="N13" s="394"/>
      <c r="O13" s="394"/>
      <c r="P13" s="394"/>
      <c r="Q13" s="684" t="s">
        <v>67</v>
      </c>
    </row>
    <row r="14" spans="1:17">
      <c r="A14" s="673"/>
      <c r="B14" s="399"/>
      <c r="D14" s="414" t="s">
        <v>82</v>
      </c>
      <c r="E14" s="397">
        <v>10</v>
      </c>
      <c r="F14" s="397">
        <v>10</v>
      </c>
      <c r="G14" s="397">
        <v>10</v>
      </c>
      <c r="H14" s="397">
        <v>10</v>
      </c>
      <c r="I14" s="397">
        <v>10</v>
      </c>
      <c r="J14" s="682"/>
      <c r="K14" s="682"/>
      <c r="L14" s="682"/>
      <c r="M14" s="397">
        <v>10</v>
      </c>
      <c r="N14" s="397">
        <v>10</v>
      </c>
      <c r="O14" s="397">
        <v>10</v>
      </c>
      <c r="P14" s="397">
        <v>10</v>
      </c>
      <c r="Q14" s="685"/>
    </row>
    <row r="15" spans="1:17" ht="26">
      <c r="A15" s="673"/>
      <c r="B15" s="399"/>
      <c r="D15" s="415" t="s">
        <v>178</v>
      </c>
      <c r="E15" s="416"/>
      <c r="F15" s="416"/>
      <c r="G15" s="416"/>
      <c r="H15" s="416"/>
      <c r="I15" s="416"/>
      <c r="J15" s="682"/>
      <c r="K15" s="682"/>
      <c r="L15" s="682"/>
      <c r="M15" s="402"/>
      <c r="N15" s="402"/>
      <c r="O15" s="402"/>
      <c r="P15" s="402"/>
      <c r="Q15" s="685"/>
    </row>
    <row r="16" spans="1:17" ht="14" thickBot="1">
      <c r="A16" s="673"/>
      <c r="B16" s="399"/>
      <c r="D16" s="404" t="s">
        <v>82</v>
      </c>
      <c r="E16" s="406">
        <v>13</v>
      </c>
      <c r="F16" s="406">
        <v>13</v>
      </c>
      <c r="G16" s="406">
        <v>13</v>
      </c>
      <c r="H16" s="406">
        <v>13</v>
      </c>
      <c r="I16" s="406">
        <v>13</v>
      </c>
      <c r="J16" s="683"/>
      <c r="K16" s="683"/>
      <c r="L16" s="683"/>
      <c r="M16" s="406">
        <v>13</v>
      </c>
      <c r="N16" s="406">
        <v>13</v>
      </c>
      <c r="O16" s="406">
        <v>13</v>
      </c>
      <c r="P16" s="406">
        <v>13</v>
      </c>
      <c r="Q16" s="686"/>
    </row>
    <row r="17" spans="1:47">
      <c r="A17" s="673"/>
      <c r="B17" s="399"/>
    </row>
    <row r="18" spans="1:47" s="419" customFormat="1">
      <c r="A18" s="673"/>
      <c r="B18" s="399"/>
      <c r="C18" s="381"/>
      <c r="D18" s="687" t="s">
        <v>93</v>
      </c>
      <c r="E18" s="687"/>
      <c r="F18" s="687"/>
      <c r="G18" s="687"/>
      <c r="H18" s="687"/>
      <c r="I18" s="687"/>
      <c r="J18" s="688">
        <v>42096</v>
      </c>
      <c r="K18" s="688"/>
      <c r="L18" s="417" t="s">
        <v>33</v>
      </c>
      <c r="M18" s="688">
        <v>42271</v>
      </c>
      <c r="N18" s="688"/>
      <c r="O18" s="418" t="s">
        <v>10</v>
      </c>
      <c r="P18" s="381"/>
      <c r="Q18" s="381"/>
      <c r="R18" s="381"/>
      <c r="S18" s="381"/>
    </row>
    <row r="19" spans="1:47" s="419" customFormat="1">
      <c r="A19" s="673"/>
      <c r="B19" s="399"/>
      <c r="C19" s="381"/>
      <c r="D19" s="382"/>
      <c r="E19" s="420"/>
      <c r="F19" s="420"/>
      <c r="G19" s="420"/>
      <c r="H19" s="381"/>
      <c r="I19" s="381"/>
      <c r="J19" s="381"/>
      <c r="K19" s="381"/>
      <c r="L19" s="381"/>
      <c r="M19" s="381"/>
      <c r="N19" s="381"/>
      <c r="O19" s="381"/>
      <c r="P19" s="381"/>
      <c r="Q19" s="381"/>
      <c r="R19" s="381"/>
      <c r="S19" s="381"/>
    </row>
    <row r="20" spans="1:47" s="382" customFormat="1">
      <c r="A20" s="673"/>
      <c r="B20" s="399"/>
      <c r="C20" s="419"/>
      <c r="D20" s="691" t="s">
        <v>192</v>
      </c>
      <c r="E20" s="691"/>
      <c r="F20" s="421">
        <f>SUM(E6:Q6)+SUM(E13:Q13)</f>
        <v>0</v>
      </c>
      <c r="G20" s="687" t="s">
        <v>108</v>
      </c>
      <c r="H20" s="687"/>
      <c r="I20" s="687"/>
      <c r="J20" s="687" t="s">
        <v>63</v>
      </c>
      <c r="K20" s="687"/>
      <c r="L20" s="692">
        <f>SUMPRODUCT(E6:Q6,E7:Q7)+SUMPRODUCT(E13:Q13,E14:Q14)</f>
        <v>0</v>
      </c>
      <c r="M20" s="692"/>
      <c r="N20" s="422"/>
      <c r="O20" s="422"/>
      <c r="P20" s="422"/>
      <c r="Q20" s="422"/>
      <c r="R20" s="419"/>
    </row>
    <row r="21" spans="1:47" s="382" customFormat="1">
      <c r="A21" s="673"/>
      <c r="B21" s="399"/>
      <c r="D21" s="691" t="s">
        <v>193</v>
      </c>
      <c r="E21" s="691"/>
      <c r="F21" s="421">
        <f>SUM(E8:Q8)+SUM(E15:Q15)</f>
        <v>0</v>
      </c>
      <c r="G21" s="687" t="s">
        <v>108</v>
      </c>
      <c r="H21" s="687"/>
      <c r="I21" s="687"/>
      <c r="J21" s="687" t="s">
        <v>63</v>
      </c>
      <c r="K21" s="687"/>
      <c r="L21" s="692">
        <f>SUMPRODUCT(E8:Q8,E9:Q9)+SUMPRODUCT(E15:Q15,E16:Q16)</f>
        <v>0</v>
      </c>
      <c r="M21" s="692"/>
      <c r="N21" s="408"/>
      <c r="O21" s="408"/>
      <c r="P21" s="408"/>
      <c r="Q21" s="408"/>
      <c r="R21" s="419"/>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row>
    <row r="22" spans="1:47" s="423" customFormat="1" ht="14" thickBot="1">
      <c r="A22" s="673"/>
      <c r="B22" s="399"/>
      <c r="C22" s="382"/>
      <c r="D22" s="382"/>
      <c r="E22" s="382"/>
      <c r="F22" s="422"/>
      <c r="G22" s="422"/>
      <c r="H22" s="422"/>
      <c r="I22" s="422"/>
      <c r="J22" s="422"/>
      <c r="K22" s="422"/>
      <c r="L22" s="422"/>
      <c r="M22" s="422"/>
      <c r="N22" s="422"/>
      <c r="O22" s="422"/>
      <c r="P22" s="422"/>
      <c r="Q22" s="422"/>
      <c r="R22" s="422"/>
      <c r="S22" s="382"/>
    </row>
    <row r="23" spans="1:47" s="423" customFormat="1">
      <c r="A23" s="673"/>
      <c r="B23" s="399"/>
      <c r="D23" s="693" t="s">
        <v>11</v>
      </c>
      <c r="E23" s="694"/>
      <c r="F23" s="697">
        <f>SUM(L20:M21)</f>
        <v>0</v>
      </c>
      <c r="G23" s="697"/>
      <c r="H23" s="699" t="s">
        <v>29</v>
      </c>
      <c r="I23" s="701"/>
      <c r="J23" s="703" t="s">
        <v>30</v>
      </c>
      <c r="K23" s="381"/>
      <c r="L23" s="381"/>
      <c r="M23" s="381"/>
      <c r="N23" s="381"/>
      <c r="O23" s="381"/>
      <c r="P23" s="381"/>
      <c r="S23" s="422"/>
    </row>
    <row r="24" spans="1:47" s="382" customFormat="1" ht="14" thickBot="1">
      <c r="A24" s="673"/>
      <c r="B24" s="399"/>
      <c r="C24" s="423"/>
      <c r="D24" s="695"/>
      <c r="E24" s="696"/>
      <c r="F24" s="698"/>
      <c r="G24" s="698"/>
      <c r="H24" s="700"/>
      <c r="I24" s="702"/>
      <c r="J24" s="704"/>
      <c r="K24" s="381"/>
      <c r="L24" s="381"/>
      <c r="M24" s="381"/>
      <c r="N24" s="381"/>
      <c r="O24" s="381"/>
      <c r="P24" s="381"/>
      <c r="Q24" s="423"/>
      <c r="R24" s="423"/>
      <c r="S24" s="423"/>
    </row>
    <row r="25" spans="1:47" s="382" customFormat="1" ht="22.5" customHeight="1">
      <c r="A25" s="673"/>
      <c r="B25" s="399"/>
      <c r="E25" s="408"/>
      <c r="F25" s="422"/>
      <c r="G25" s="422"/>
      <c r="H25" s="408"/>
      <c r="I25" s="422"/>
      <c r="J25" s="422"/>
      <c r="K25" s="408"/>
      <c r="L25" s="422"/>
      <c r="M25" s="422"/>
      <c r="N25" s="408"/>
      <c r="S25" s="423"/>
    </row>
    <row r="26" spans="1:47" s="382" customFormat="1" ht="21" customHeight="1">
      <c r="A26" s="673"/>
      <c r="B26" s="399"/>
      <c r="D26" s="689" t="s">
        <v>72</v>
      </c>
      <c r="E26" s="689"/>
      <c r="F26" s="689"/>
      <c r="G26" s="689"/>
      <c r="H26" s="689"/>
      <c r="I26" s="690" t="s">
        <v>59</v>
      </c>
      <c r="J26" s="690"/>
      <c r="K26" s="690"/>
      <c r="L26" s="690"/>
      <c r="M26" s="690"/>
    </row>
    <row r="27" spans="1:47" s="382" customFormat="1" ht="26.25" customHeight="1">
      <c r="A27" s="673"/>
      <c r="B27" s="399"/>
      <c r="D27" s="689"/>
      <c r="E27" s="689"/>
      <c r="F27" s="689"/>
      <c r="G27" s="689"/>
      <c r="H27" s="689"/>
      <c r="I27" s="690"/>
      <c r="J27" s="690"/>
      <c r="K27" s="690"/>
      <c r="L27" s="690"/>
      <c r="M27" s="690"/>
    </row>
    <row r="28" spans="1:47" s="382" customFormat="1">
      <c r="A28" s="673"/>
      <c r="B28" s="399"/>
      <c r="D28" s="689"/>
      <c r="E28" s="689"/>
      <c r="F28" s="689"/>
      <c r="G28" s="689"/>
      <c r="H28" s="689"/>
      <c r="I28" s="424" t="s">
        <v>71</v>
      </c>
      <c r="J28" s="425"/>
      <c r="L28" s="424" t="s">
        <v>77</v>
      </c>
      <c r="M28" s="425"/>
    </row>
    <row r="29" spans="1:47" s="382" customFormat="1">
      <c r="A29" s="673"/>
      <c r="B29" s="399"/>
      <c r="D29" s="709" t="s">
        <v>12</v>
      </c>
      <c r="E29" s="709"/>
      <c r="F29" s="709"/>
      <c r="G29" s="709"/>
      <c r="H29" s="709"/>
      <c r="I29" s="710" t="s">
        <v>13</v>
      </c>
      <c r="J29" s="711"/>
      <c r="K29" s="711"/>
      <c r="L29" s="711"/>
      <c r="M29" s="712"/>
    </row>
    <row r="30" spans="1:47" s="382" customFormat="1">
      <c r="A30" s="673"/>
      <c r="B30" s="399"/>
      <c r="D30" s="426" t="s">
        <v>14</v>
      </c>
      <c r="E30" s="713"/>
      <c r="F30" s="714"/>
      <c r="G30" s="426" t="s">
        <v>32</v>
      </c>
      <c r="H30" s="427" t="str">
        <f>IF(I23=1,F23,"")</f>
        <v/>
      </c>
      <c r="I30" s="426" t="s">
        <v>14</v>
      </c>
      <c r="J30" s="713"/>
      <c r="K30" s="715"/>
      <c r="L30" s="426" t="s">
        <v>32</v>
      </c>
      <c r="M30" s="427" t="str">
        <f>IF($I$23=3,ROUND($F$23/3,2),"")</f>
        <v/>
      </c>
    </row>
    <row r="31" spans="1:47" s="382" customFormat="1">
      <c r="A31" s="673"/>
      <c r="B31" s="399"/>
      <c r="D31" s="426" t="s">
        <v>15</v>
      </c>
      <c r="E31" s="716"/>
      <c r="F31" s="716"/>
      <c r="G31" s="428"/>
      <c r="H31" s="428"/>
      <c r="I31" s="426" t="s">
        <v>14</v>
      </c>
      <c r="J31" s="713"/>
      <c r="K31" s="715"/>
      <c r="L31" s="426" t="s">
        <v>32</v>
      </c>
      <c r="M31" s="427" t="str">
        <f>IF($I$23=3,ROUND($F$23/3,2),"")</f>
        <v/>
      </c>
    </row>
    <row r="32" spans="1:47" s="382" customFormat="1">
      <c r="A32" s="673"/>
      <c r="B32" s="399"/>
      <c r="D32" s="429"/>
      <c r="E32" s="428"/>
      <c r="F32" s="430"/>
      <c r="G32" s="428"/>
      <c r="H32" s="428"/>
      <c r="I32" s="426" t="s">
        <v>14</v>
      </c>
      <c r="J32" s="713"/>
      <c r="K32" s="715"/>
      <c r="L32" s="426" t="s">
        <v>32</v>
      </c>
      <c r="M32" s="427" t="str">
        <f>IF($I$23=3,F23-SUM(M30:M31),"")</f>
        <v/>
      </c>
    </row>
    <row r="33" spans="1:19" s="382" customFormat="1">
      <c r="A33" s="673"/>
      <c r="B33" s="399"/>
      <c r="D33" s="429"/>
      <c r="E33" s="428"/>
      <c r="F33" s="429"/>
      <c r="G33" s="428"/>
      <c r="H33" s="428"/>
      <c r="I33" s="426" t="s">
        <v>15</v>
      </c>
      <c r="J33" s="713"/>
      <c r="K33" s="715"/>
      <c r="L33" s="429"/>
      <c r="M33" s="428"/>
    </row>
    <row r="34" spans="1:19">
      <c r="A34" s="673"/>
      <c r="B34" s="399"/>
      <c r="C34" s="382"/>
      <c r="D34" s="687" t="s">
        <v>83</v>
      </c>
      <c r="E34" s="687"/>
      <c r="F34" s="687"/>
      <c r="G34" s="687"/>
      <c r="H34" s="687"/>
      <c r="I34" s="687"/>
      <c r="J34" s="687"/>
      <c r="K34" s="687"/>
      <c r="L34" s="687"/>
      <c r="M34" s="687"/>
      <c r="N34" s="687"/>
      <c r="O34" s="431"/>
      <c r="P34" s="431"/>
      <c r="Q34" s="431"/>
      <c r="R34" s="431"/>
      <c r="S34" s="382"/>
    </row>
    <row r="35" spans="1:19">
      <c r="A35" s="673"/>
      <c r="B35" s="399"/>
      <c r="D35" s="428"/>
      <c r="E35" s="428"/>
      <c r="F35" s="429"/>
      <c r="G35" s="428"/>
      <c r="H35" s="428"/>
      <c r="I35" s="432"/>
      <c r="J35" s="432"/>
      <c r="K35" s="432"/>
      <c r="L35" s="432"/>
      <c r="M35" s="428"/>
      <c r="N35" s="428"/>
      <c r="O35" s="428"/>
      <c r="P35" s="428"/>
      <c r="Q35" s="428"/>
      <c r="R35" s="428"/>
      <c r="S35" s="382"/>
    </row>
    <row r="36" spans="1:19" ht="30" customHeight="1">
      <c r="A36" s="673"/>
      <c r="B36" s="399"/>
      <c r="D36" s="717" t="s">
        <v>73</v>
      </c>
      <c r="E36" s="717"/>
      <c r="F36" s="717"/>
      <c r="G36" s="706" t="str">
        <f>IF(Légumes!G31=0,"",Légumes!G31)</f>
        <v/>
      </c>
      <c r="H36" s="707"/>
      <c r="I36" s="707"/>
      <c r="J36" s="707"/>
      <c r="K36" s="707"/>
      <c r="L36" s="707"/>
      <c r="M36" s="708"/>
      <c r="P36" s="433"/>
      <c r="Q36" s="433"/>
      <c r="R36" s="433"/>
    </row>
    <row r="37" spans="1:19" ht="30" customHeight="1">
      <c r="A37" s="673"/>
      <c r="B37" s="399"/>
      <c r="D37" s="705" t="s">
        <v>34</v>
      </c>
      <c r="E37" s="705"/>
      <c r="F37" s="705"/>
      <c r="G37" s="706" t="str">
        <f>IF(Légumes!G32=0,"",Légumes!G32)</f>
        <v/>
      </c>
      <c r="H37" s="707"/>
      <c r="I37" s="707"/>
      <c r="J37" s="707"/>
      <c r="K37" s="707"/>
      <c r="L37" s="707"/>
      <c r="M37" s="708"/>
      <c r="P37" s="433"/>
      <c r="Q37" s="433"/>
      <c r="R37" s="433"/>
    </row>
    <row r="38" spans="1:19" ht="30" customHeight="1">
      <c r="A38" s="673"/>
      <c r="B38" s="399"/>
      <c r="D38" s="705" t="s">
        <v>74</v>
      </c>
      <c r="E38" s="705"/>
      <c r="F38" s="705"/>
      <c r="G38" s="706" t="str">
        <f>IF(Légumes!G33=0,"",Légumes!G33)</f>
        <v/>
      </c>
      <c r="H38" s="707"/>
      <c r="I38" s="707"/>
      <c r="J38" s="707"/>
      <c r="K38" s="707"/>
      <c r="L38" s="707"/>
      <c r="M38" s="708"/>
      <c r="P38" s="428"/>
      <c r="Q38" s="428"/>
      <c r="R38" s="428"/>
    </row>
    <row r="39" spans="1:19" ht="30" customHeight="1">
      <c r="A39" s="673"/>
      <c r="B39" s="399"/>
      <c r="D39" s="705" t="s">
        <v>27</v>
      </c>
      <c r="E39" s="705"/>
      <c r="F39" s="705"/>
      <c r="G39" s="706" t="str">
        <f>IF(Légumes!G34=0,"",Légumes!G34)</f>
        <v/>
      </c>
      <c r="H39" s="707"/>
      <c r="I39" s="707"/>
      <c r="J39" s="707"/>
      <c r="K39" s="707"/>
      <c r="L39" s="707"/>
      <c r="M39" s="708"/>
      <c r="P39" s="428"/>
      <c r="Q39" s="428"/>
      <c r="R39" s="428"/>
    </row>
    <row r="40" spans="1:19">
      <c r="A40" s="673"/>
      <c r="B40" s="399"/>
      <c r="E40" s="428"/>
      <c r="F40" s="428"/>
    </row>
    <row r="41" spans="1:19">
      <c r="A41" s="673"/>
      <c r="B41" s="399"/>
      <c r="D41" s="737" t="s">
        <v>92</v>
      </c>
      <c r="E41" s="737"/>
      <c r="F41" s="737"/>
      <c r="G41" s="434" t="s">
        <v>16</v>
      </c>
      <c r="H41" s="382" t="s">
        <v>17</v>
      </c>
      <c r="I41" s="738">
        <f ca="1">TODAY()</f>
        <v>42086</v>
      </c>
      <c r="J41" s="738"/>
      <c r="K41" s="435"/>
    </row>
    <row r="42" spans="1:19">
      <c r="A42" s="673"/>
      <c r="B42" s="388"/>
      <c r="D42" s="718" t="s">
        <v>31</v>
      </c>
      <c r="E42" s="718"/>
      <c r="F42" s="718"/>
      <c r="G42" s="718"/>
      <c r="H42" s="718"/>
      <c r="I42" s="718"/>
      <c r="J42" s="718"/>
      <c r="K42" s="718"/>
      <c r="L42" s="718"/>
      <c r="M42" s="718"/>
      <c r="N42" s="718"/>
      <c r="O42" s="718"/>
      <c r="P42" s="436"/>
      <c r="Q42" s="436"/>
    </row>
    <row r="43" spans="1:19">
      <c r="A43" s="673"/>
      <c r="B43" s="388"/>
      <c r="D43" s="719" t="s">
        <v>60</v>
      </c>
      <c r="E43" s="720"/>
      <c r="F43" s="720"/>
      <c r="G43" s="721"/>
      <c r="H43" s="728" t="s">
        <v>84</v>
      </c>
      <c r="I43" s="729"/>
      <c r="J43" s="729"/>
      <c r="K43" s="730"/>
      <c r="L43" s="728" t="s">
        <v>0</v>
      </c>
      <c r="M43" s="729"/>
      <c r="N43" s="729"/>
      <c r="O43" s="730"/>
      <c r="P43" s="437"/>
      <c r="Q43" s="437"/>
    </row>
    <row r="44" spans="1:19">
      <c r="A44" s="673"/>
      <c r="B44" s="388"/>
      <c r="D44" s="722"/>
      <c r="E44" s="723"/>
      <c r="F44" s="723"/>
      <c r="G44" s="724"/>
      <c r="H44" s="731"/>
      <c r="I44" s="732"/>
      <c r="J44" s="732"/>
      <c r="K44" s="733"/>
      <c r="L44" s="731"/>
      <c r="M44" s="732"/>
      <c r="N44" s="732"/>
      <c r="O44" s="733"/>
      <c r="P44" s="437"/>
      <c r="Q44" s="437"/>
    </row>
    <row r="45" spans="1:19">
      <c r="A45" s="673"/>
      <c r="B45" s="438"/>
      <c r="D45" s="722"/>
      <c r="E45" s="723"/>
      <c r="F45" s="723"/>
      <c r="G45" s="724"/>
      <c r="H45" s="731"/>
      <c r="I45" s="732"/>
      <c r="J45" s="732"/>
      <c r="K45" s="733"/>
      <c r="L45" s="731"/>
      <c r="M45" s="732"/>
      <c r="N45" s="732"/>
      <c r="O45" s="733"/>
      <c r="P45" s="437"/>
      <c r="Q45" s="439"/>
    </row>
    <row r="46" spans="1:19">
      <c r="A46" s="673"/>
      <c r="B46" s="438"/>
      <c r="D46" s="722"/>
      <c r="E46" s="723"/>
      <c r="F46" s="723"/>
      <c r="G46" s="724"/>
      <c r="H46" s="731"/>
      <c r="I46" s="732"/>
      <c r="J46" s="732"/>
      <c r="K46" s="733"/>
      <c r="L46" s="731"/>
      <c r="M46" s="732"/>
      <c r="N46" s="732"/>
      <c r="O46" s="733"/>
      <c r="P46" s="437"/>
      <c r="Q46" s="439"/>
    </row>
    <row r="47" spans="1:19">
      <c r="B47" s="438"/>
      <c r="D47" s="725"/>
      <c r="E47" s="726"/>
      <c r="F47" s="726"/>
      <c r="G47" s="727"/>
      <c r="H47" s="734"/>
      <c r="I47" s="735"/>
      <c r="J47" s="735"/>
      <c r="K47" s="736"/>
      <c r="L47" s="734"/>
      <c r="M47" s="735"/>
      <c r="N47" s="735"/>
      <c r="O47" s="736"/>
      <c r="P47" s="437"/>
      <c r="Q47" s="439"/>
    </row>
    <row r="50" spans="4:7">
      <c r="D50" s="440"/>
      <c r="E50" s="441"/>
      <c r="F50" s="441"/>
      <c r="G50" s="441"/>
    </row>
    <row r="51" spans="4:7">
      <c r="D51" s="440"/>
      <c r="E51" s="441"/>
      <c r="F51" s="441"/>
      <c r="G51" s="441"/>
    </row>
    <row r="52" spans="4:7">
      <c r="D52" s="440"/>
      <c r="E52" s="441"/>
      <c r="F52" s="441"/>
      <c r="G52" s="441"/>
    </row>
    <row r="53" spans="4:7">
      <c r="D53" s="440"/>
      <c r="E53" s="441"/>
      <c r="F53" s="441"/>
      <c r="G53" s="441"/>
    </row>
    <row r="54" spans="4:7">
      <c r="D54" s="440"/>
      <c r="E54" s="441"/>
      <c r="F54" s="441"/>
      <c r="G54" s="441"/>
    </row>
    <row r="55" spans="4:7">
      <c r="D55" s="440"/>
      <c r="E55" s="441"/>
      <c r="F55" s="441"/>
      <c r="G55" s="441"/>
    </row>
    <row r="56" spans="4:7">
      <c r="D56" s="440"/>
      <c r="E56" s="441"/>
      <c r="F56" s="441"/>
      <c r="G56" s="441"/>
    </row>
    <row r="57" spans="4:7">
      <c r="D57" s="440"/>
      <c r="E57" s="441"/>
      <c r="F57" s="441"/>
      <c r="G57" s="441"/>
    </row>
    <row r="58" spans="4:7">
      <c r="D58" s="440"/>
      <c r="E58" s="441"/>
      <c r="F58" s="441"/>
      <c r="G58" s="441"/>
    </row>
    <row r="59" spans="4:7">
      <c r="D59" s="440"/>
      <c r="E59" s="441"/>
      <c r="F59" s="441"/>
      <c r="G59" s="441"/>
    </row>
  </sheetData>
  <mergeCells count="54">
    <mergeCell ref="D42:O42"/>
    <mergeCell ref="D43:G47"/>
    <mergeCell ref="H43:K47"/>
    <mergeCell ref="L43:O47"/>
    <mergeCell ref="D38:F38"/>
    <mergeCell ref="G38:M38"/>
    <mergeCell ref="D39:F39"/>
    <mergeCell ref="G39:M39"/>
    <mergeCell ref="D41:F41"/>
    <mergeCell ref="I41:J41"/>
    <mergeCell ref="D37:F37"/>
    <mergeCell ref="G37:M37"/>
    <mergeCell ref="D29:H29"/>
    <mergeCell ref="I29:M29"/>
    <mergeCell ref="E30:F30"/>
    <mergeCell ref="J30:K30"/>
    <mergeCell ref="E31:F31"/>
    <mergeCell ref="J31:K31"/>
    <mergeCell ref="J32:K32"/>
    <mergeCell ref="J33:K33"/>
    <mergeCell ref="D34:N34"/>
    <mergeCell ref="D36:F36"/>
    <mergeCell ref="G36:M36"/>
    <mergeCell ref="D26:H28"/>
    <mergeCell ref="I26:M27"/>
    <mergeCell ref="D20:E20"/>
    <mergeCell ref="G20:I20"/>
    <mergeCell ref="J20:K20"/>
    <mergeCell ref="L20:M20"/>
    <mergeCell ref="D21:E21"/>
    <mergeCell ref="G21:I21"/>
    <mergeCell ref="J21:K21"/>
    <mergeCell ref="L21:M21"/>
    <mergeCell ref="D23:E24"/>
    <mergeCell ref="F23:G24"/>
    <mergeCell ref="H23:H24"/>
    <mergeCell ref="I23:I24"/>
    <mergeCell ref="J23:J24"/>
    <mergeCell ref="A1:A46"/>
    <mergeCell ref="D1:Q1"/>
    <mergeCell ref="E2:Q2"/>
    <mergeCell ref="E3:Q3"/>
    <mergeCell ref="E6:E9"/>
    <mergeCell ref="F6:F9"/>
    <mergeCell ref="G6:G9"/>
    <mergeCell ref="H6:H9"/>
    <mergeCell ref="I6:I9"/>
    <mergeCell ref="J13:J16"/>
    <mergeCell ref="K13:K16"/>
    <mergeCell ref="L13:L16"/>
    <mergeCell ref="Q13:Q16"/>
    <mergeCell ref="D18:I18"/>
    <mergeCell ref="J18:K18"/>
    <mergeCell ref="M18:N18"/>
  </mergeCells>
  <dataValidations count="4">
    <dataValidation operator="equal" allowBlank="1" showInputMessage="1" showErrorMessage="1" error="Veuillez mettre un 1" sqref="J13:L13 Q13 E6:I6"/>
    <dataValidation operator="equal" allowBlank="1" showInputMessage="1" showErrorMessage="1" error="Veuillez renseigner la valeur 1" sqref="K9:Q10 E10:J10 E16:I16 M14:P14 M16:P16 J7:Q7 E14:I14 J9"/>
    <dataValidation type="whole" allowBlank="1" showErrorMessage="1" error="Choisir 1, 2 ou 3" sqref="I23:I24">
      <formula1>1</formula1>
      <formula2>3</formula2>
    </dataValidation>
    <dataValidation type="whole" operator="equal" allowBlank="1" showInputMessage="1" showErrorMessage="1" error="Veuillez renseigner la valeur 1" sqref="E15:I15 J6:Q6 J8:Q8 M13:P13 M15:P15 E13:I13">
      <formula1>1</formula1>
    </dataValidation>
  </dataValidations>
  <printOptions horizontalCentered="1"/>
  <pageMargins left="0.35000000000000003" right="0.2" top="0.75000000000000011" bottom="0.16" header="0.31" footer="0.31"/>
  <headerFooter>
    <oddHeader>&amp;L&amp;"Arial,Normal"&amp;12La Graine Biolande&amp;C&amp;"Arial,Normal"&amp;12Contrat d’engagement mutuel
&amp;"Arial,Gras"FRUITS</oddHeader>
    <oddFooter>&amp;L&amp;D&amp;R&amp;12Page &amp;P/&amp;N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8"/>
  <sheetViews>
    <sheetView showGridLines="0" zoomScale="70" zoomScaleNormal="70" zoomScaleSheetLayoutView="40" zoomScalePageLayoutView="70" workbookViewId="0">
      <selection activeCell="D1" sqref="D1"/>
    </sheetView>
  </sheetViews>
  <sheetFormatPr baseColWidth="10" defaultColWidth="10.7109375" defaultRowHeight="16" x14ac:dyDescent="0"/>
  <cols>
    <col min="1" max="1" width="65.28515625" style="129" customWidth="1"/>
    <col min="2" max="2" width="1" style="129" customWidth="1"/>
    <col min="3" max="3" width="2.140625" style="129" customWidth="1"/>
    <col min="4" max="4" width="56.28515625" style="129" customWidth="1"/>
    <col min="5" max="5" width="15.7109375" style="129" customWidth="1"/>
    <col min="6" max="6" width="14" style="129" bestFit="1" customWidth="1"/>
    <col min="7" max="7" width="11.85546875" style="129" customWidth="1"/>
    <col min="8" max="8" width="14.140625" style="129" customWidth="1"/>
    <col min="9" max="9" width="12.5703125" style="129" bestFit="1" customWidth="1"/>
    <col min="10" max="10" width="15.5703125" style="129" customWidth="1"/>
    <col min="11" max="11" width="12.42578125" style="129" customWidth="1"/>
    <col min="12" max="12" width="12.140625" style="129" customWidth="1"/>
    <col min="13" max="13" width="11.140625" style="129" bestFit="1" customWidth="1"/>
    <col min="14" max="15" width="13.5703125" style="129" customWidth="1"/>
    <col min="16" max="16" width="3.85546875" style="129" customWidth="1"/>
    <col min="17" max="16384" width="10.7109375" style="129"/>
  </cols>
  <sheetData>
    <row r="1" spans="1:18" ht="30" customHeight="1" thickBot="1">
      <c r="A1" s="754" t="s">
        <v>215</v>
      </c>
      <c r="B1" s="128"/>
      <c r="D1" s="170" t="s">
        <v>100</v>
      </c>
      <c r="E1" s="170"/>
      <c r="F1" s="170"/>
      <c r="G1" s="170"/>
      <c r="H1" s="170"/>
      <c r="I1" s="170"/>
      <c r="J1" s="170"/>
      <c r="K1" s="170"/>
      <c r="L1" s="170"/>
      <c r="M1" s="170"/>
    </row>
    <row r="2" spans="1:18" ht="30" customHeight="1" thickBot="1">
      <c r="A2" s="754"/>
      <c r="B2" s="128"/>
      <c r="C2" s="132"/>
      <c r="D2" s="133" t="s">
        <v>101</v>
      </c>
      <c r="E2" s="134" t="s">
        <v>28</v>
      </c>
      <c r="F2" s="135" t="s">
        <v>102</v>
      </c>
      <c r="G2" s="136">
        <v>42117</v>
      </c>
      <c r="H2" s="137">
        <v>42159</v>
      </c>
      <c r="I2" s="137">
        <v>42187</v>
      </c>
      <c r="J2" s="445">
        <v>42270</v>
      </c>
    </row>
    <row r="3" spans="1:18" ht="29" customHeight="1">
      <c r="A3" s="754"/>
      <c r="B3" s="131"/>
      <c r="C3" s="132"/>
      <c r="D3" s="446" t="s">
        <v>194</v>
      </c>
      <c r="E3" s="447">
        <v>30</v>
      </c>
      <c r="F3" s="447" t="s">
        <v>103</v>
      </c>
      <c r="G3" s="448"/>
      <c r="H3" s="449"/>
      <c r="I3" s="448"/>
      <c r="J3" s="450"/>
    </row>
    <row r="4" spans="1:18" ht="29" customHeight="1">
      <c r="A4" s="754"/>
      <c r="B4" s="131"/>
      <c r="C4" s="132"/>
      <c r="D4" s="319" t="s">
        <v>195</v>
      </c>
      <c r="E4" s="320">
        <v>48</v>
      </c>
      <c r="F4" s="320" t="s">
        <v>104</v>
      </c>
      <c r="G4" s="321"/>
      <c r="H4" s="332"/>
      <c r="I4" s="321"/>
      <c r="J4" s="338"/>
    </row>
    <row r="5" spans="1:18" ht="29" customHeight="1">
      <c r="A5" s="754"/>
      <c r="B5" s="131"/>
      <c r="C5" s="132"/>
      <c r="D5" s="323" t="s">
        <v>196</v>
      </c>
      <c r="E5" s="324">
        <v>40.5</v>
      </c>
      <c r="F5" s="325" t="s">
        <v>198</v>
      </c>
      <c r="G5" s="332"/>
      <c r="H5" s="321"/>
      <c r="I5" s="332"/>
      <c r="J5" s="142"/>
    </row>
    <row r="6" spans="1:18" ht="29" customHeight="1" thickBot="1">
      <c r="A6" s="754"/>
      <c r="B6" s="131"/>
      <c r="C6" s="132"/>
      <c r="D6" s="319" t="s">
        <v>197</v>
      </c>
      <c r="E6" s="324">
        <v>67.5</v>
      </c>
      <c r="F6" s="325" t="s">
        <v>198</v>
      </c>
      <c r="G6" s="333"/>
      <c r="H6" s="322"/>
      <c r="I6" s="333"/>
      <c r="J6" s="138"/>
    </row>
    <row r="7" spans="1:18" ht="22" customHeight="1" thickBot="1">
      <c r="A7" s="754"/>
      <c r="B7" s="131"/>
      <c r="C7" s="140"/>
      <c r="D7" s="316" t="s">
        <v>105</v>
      </c>
      <c r="E7" s="317"/>
      <c r="F7" s="317"/>
      <c r="G7" s="317"/>
      <c r="H7" s="317"/>
      <c r="I7" s="317"/>
      <c r="J7" s="318"/>
    </row>
    <row r="8" spans="1:18" ht="21.75" customHeight="1">
      <c r="A8" s="754"/>
      <c r="B8" s="131"/>
      <c r="C8" s="140"/>
      <c r="D8" s="451" t="s">
        <v>106</v>
      </c>
      <c r="E8" s="447">
        <v>5</v>
      </c>
      <c r="F8" s="452" t="s">
        <v>107</v>
      </c>
      <c r="G8" s="448"/>
      <c r="H8" s="449"/>
      <c r="I8" s="448"/>
      <c r="J8" s="450"/>
    </row>
    <row r="9" spans="1:18" ht="29" customHeight="1">
      <c r="A9" s="754"/>
      <c r="B9" s="131"/>
      <c r="C9" s="140"/>
      <c r="D9" s="141" t="s">
        <v>94</v>
      </c>
      <c r="E9" s="324">
        <v>5.5</v>
      </c>
      <c r="F9" s="324" t="s">
        <v>95</v>
      </c>
      <c r="G9" s="321"/>
      <c r="H9" s="332"/>
      <c r="I9" s="321"/>
      <c r="J9" s="338"/>
    </row>
    <row r="10" spans="1:18" ht="29" customHeight="1" thickBot="1">
      <c r="A10" s="754"/>
      <c r="B10" s="131"/>
      <c r="C10" s="130"/>
      <c r="D10" s="453" t="s">
        <v>96</v>
      </c>
      <c r="E10" s="454">
        <v>7</v>
      </c>
      <c r="F10" s="455" t="s">
        <v>97</v>
      </c>
      <c r="G10" s="322"/>
      <c r="H10" s="333"/>
      <c r="I10" s="322"/>
      <c r="J10" s="339"/>
      <c r="O10" s="139"/>
    </row>
    <row r="11" spans="1:18" ht="17" thickBot="1">
      <c r="A11" s="754"/>
      <c r="B11" s="131"/>
      <c r="C11" s="130"/>
      <c r="D11" s="316" t="s">
        <v>199</v>
      </c>
      <c r="E11" s="317"/>
      <c r="F11" s="317"/>
      <c r="G11" s="317"/>
      <c r="H11" s="317"/>
      <c r="I11" s="317"/>
      <c r="J11" s="318"/>
      <c r="O11" s="139"/>
    </row>
    <row r="12" spans="1:18" ht="29" customHeight="1" thickBot="1">
      <c r="A12" s="754"/>
      <c r="B12" s="131"/>
      <c r="C12" s="130"/>
      <c r="D12" s="328" t="s">
        <v>201</v>
      </c>
      <c r="E12" s="329">
        <v>24</v>
      </c>
      <c r="F12" s="330" t="s">
        <v>103</v>
      </c>
      <c r="G12" s="331"/>
      <c r="H12" s="331"/>
      <c r="I12" s="331"/>
      <c r="J12" s="456"/>
      <c r="O12" s="139"/>
    </row>
    <row r="13" spans="1:18" ht="18" customHeight="1" thickBot="1">
      <c r="A13" s="754"/>
      <c r="B13" s="131"/>
      <c r="K13" s="139"/>
      <c r="O13" s="139"/>
    </row>
    <row r="14" spans="1:18" ht="29" customHeight="1" thickBot="1">
      <c r="A14" s="754"/>
      <c r="B14" s="131"/>
      <c r="D14" s="334" t="s">
        <v>98</v>
      </c>
      <c r="E14" s="335"/>
      <c r="F14" s="336"/>
      <c r="G14" s="337">
        <f>$E$3*G3+$E$4*G4+$E$8*G8+$E$9*G9+$E$10*G10+$E$12*G12</f>
        <v>0</v>
      </c>
      <c r="H14" s="337">
        <f>$E$5*H5+$E$6*H6+$E$12*H12</f>
        <v>0</v>
      </c>
      <c r="I14" s="337">
        <f>$E$3*I3+$E$4*I4+$E$8*I8+$E$9*I9+$E$10*I10+$E$12*I12</f>
        <v>0</v>
      </c>
      <c r="J14" s="337">
        <f>$E$5*J5+$E$6*J6</f>
        <v>0</v>
      </c>
    </row>
    <row r="15" spans="1:18">
      <c r="A15" s="754"/>
      <c r="B15" s="131"/>
      <c r="C15" s="147"/>
      <c r="D15" s="755" t="s">
        <v>99</v>
      </c>
      <c r="E15" s="755"/>
      <c r="F15" s="755"/>
      <c r="G15" s="755"/>
      <c r="H15" s="755"/>
      <c r="I15" s="755"/>
      <c r="J15" s="144"/>
      <c r="K15" s="144"/>
      <c r="L15" s="144"/>
      <c r="M15" s="144"/>
    </row>
    <row r="16" spans="1:18" s="132" customFormat="1" ht="30" customHeight="1" thickBot="1">
      <c r="A16" s="754"/>
      <c r="B16" s="131"/>
      <c r="C16" s="147"/>
      <c r="D16" s="145" t="s">
        <v>93</v>
      </c>
      <c r="E16" s="145"/>
      <c r="F16" s="756">
        <v>42096</v>
      </c>
      <c r="G16" s="756"/>
      <c r="H16" s="145" t="s">
        <v>33</v>
      </c>
      <c r="I16" s="756">
        <v>42271</v>
      </c>
      <c r="J16" s="756"/>
      <c r="K16" s="146"/>
      <c r="L16" s="198"/>
      <c r="M16" s="198"/>
      <c r="N16" s="129"/>
      <c r="O16" s="129"/>
      <c r="Q16" s="129"/>
      <c r="R16" s="129"/>
    </row>
    <row r="17" spans="1:18" s="130" customFormat="1">
      <c r="A17" s="754"/>
      <c r="B17" s="131"/>
      <c r="C17" s="147"/>
      <c r="D17" s="757" t="s">
        <v>11</v>
      </c>
      <c r="E17" s="758"/>
      <c r="F17" s="761">
        <f>SUM(G14:K14)</f>
        <v>0</v>
      </c>
      <c r="G17" s="761"/>
      <c r="H17" s="763" t="s">
        <v>111</v>
      </c>
      <c r="I17" s="765"/>
      <c r="J17" s="767" t="s">
        <v>30</v>
      </c>
      <c r="K17" s="148"/>
      <c r="L17" s="148"/>
      <c r="M17" s="148"/>
      <c r="N17" s="139"/>
      <c r="O17" s="129"/>
      <c r="P17" s="140"/>
      <c r="Q17" s="129"/>
      <c r="R17" s="129"/>
    </row>
    <row r="18" spans="1:18" s="130" customFormat="1" ht="17" thickBot="1">
      <c r="A18" s="754"/>
      <c r="B18" s="131"/>
      <c r="C18" s="129"/>
      <c r="D18" s="759"/>
      <c r="E18" s="760"/>
      <c r="F18" s="762"/>
      <c r="G18" s="762"/>
      <c r="H18" s="764"/>
      <c r="I18" s="766"/>
      <c r="J18" s="768"/>
      <c r="K18" s="148"/>
      <c r="L18" s="148"/>
      <c r="M18" s="148"/>
      <c r="N18" s="129"/>
      <c r="O18" s="129"/>
      <c r="Q18" s="140"/>
      <c r="R18" s="140"/>
    </row>
    <row r="19" spans="1:18" s="143" customFormat="1" ht="18" customHeight="1">
      <c r="A19" s="754"/>
      <c r="B19" s="131"/>
      <c r="C19" s="129"/>
      <c r="D19" s="149"/>
      <c r="E19" s="129"/>
      <c r="F19" s="129"/>
      <c r="G19" s="129"/>
      <c r="H19" s="150"/>
      <c r="I19" s="129"/>
      <c r="J19" s="129"/>
      <c r="K19" s="129"/>
      <c r="L19" s="129"/>
      <c r="M19" s="129"/>
      <c r="N19" s="129"/>
      <c r="P19" s="130"/>
      <c r="Q19" s="130"/>
      <c r="R19" s="130"/>
    </row>
    <row r="20" spans="1:18" s="140" customFormat="1">
      <c r="A20" s="754"/>
      <c r="B20" s="131"/>
      <c r="C20" s="129"/>
      <c r="D20" s="770" t="s">
        <v>112</v>
      </c>
      <c r="E20" s="771"/>
      <c r="F20" s="771"/>
      <c r="G20" s="772"/>
      <c r="H20" s="769" t="s">
        <v>113</v>
      </c>
      <c r="I20" s="769"/>
      <c r="J20" s="769"/>
      <c r="K20" s="769"/>
      <c r="L20" s="769"/>
      <c r="N20" s="129"/>
      <c r="O20" s="143"/>
      <c r="P20" s="130"/>
      <c r="Q20" s="130"/>
      <c r="R20" s="130"/>
    </row>
    <row r="21" spans="1:18" ht="29" customHeight="1">
      <c r="A21" s="754"/>
      <c r="B21" s="131"/>
      <c r="D21" s="193" t="s">
        <v>14</v>
      </c>
      <c r="E21" s="152"/>
      <c r="F21" s="193" t="s">
        <v>32</v>
      </c>
      <c r="G21" s="153" t="str">
        <f>IF(I17=1,F17,"")</f>
        <v/>
      </c>
      <c r="H21" s="739" t="s">
        <v>14</v>
      </c>
      <c r="I21" s="739"/>
      <c r="J21" s="154"/>
      <c r="K21" s="193" t="s">
        <v>32</v>
      </c>
      <c r="L21" s="153" t="str">
        <f>IF($I$17=3,ROUNDUP(F17/3,0),"")</f>
        <v/>
      </c>
      <c r="M21" s="147"/>
      <c r="N21" s="140"/>
      <c r="O21" s="140"/>
      <c r="P21" s="130"/>
      <c r="Q21" s="130"/>
      <c r="R21" s="130"/>
    </row>
    <row r="22" spans="1:18" ht="30" customHeight="1">
      <c r="A22" s="754"/>
      <c r="B22" s="131"/>
      <c r="D22" s="193" t="s">
        <v>15</v>
      </c>
      <c r="E22" s="155"/>
      <c r="F22" s="147"/>
      <c r="G22" s="147"/>
      <c r="H22" s="739" t="s">
        <v>14</v>
      </c>
      <c r="I22" s="739"/>
      <c r="J22" s="154"/>
      <c r="K22" s="193" t="s">
        <v>32</v>
      </c>
      <c r="L22" s="153" t="str">
        <f>IF($I$17=3,ROUNDUP(F17/3,0),"")</f>
        <v/>
      </c>
      <c r="M22" s="147"/>
      <c r="N22" s="140"/>
      <c r="O22" s="140"/>
      <c r="P22" s="143"/>
      <c r="Q22" s="143"/>
      <c r="R22" s="143"/>
    </row>
    <row r="23" spans="1:18" ht="32.25" customHeight="1">
      <c r="A23" s="754"/>
      <c r="B23" s="131"/>
      <c r="D23" s="156"/>
      <c r="E23" s="147"/>
      <c r="F23" s="147"/>
      <c r="G23" s="147"/>
      <c r="H23" s="739" t="s">
        <v>14</v>
      </c>
      <c r="I23" s="739"/>
      <c r="J23" s="154"/>
      <c r="K23" s="193" t="s">
        <v>32</v>
      </c>
      <c r="L23" s="153" t="str">
        <f>IF($I$17=3,F17-L21-L22,"")</f>
        <v/>
      </c>
      <c r="M23" s="147"/>
      <c r="N23" s="140"/>
      <c r="O23" s="140"/>
      <c r="P23" s="140"/>
      <c r="Q23" s="140"/>
      <c r="R23" s="140"/>
    </row>
    <row r="24" spans="1:18" ht="30" customHeight="1">
      <c r="A24" s="754"/>
      <c r="B24" s="131"/>
      <c r="D24" s="147"/>
      <c r="E24" s="147"/>
      <c r="F24" s="147"/>
      <c r="G24" s="147"/>
      <c r="H24" s="739" t="s">
        <v>15</v>
      </c>
      <c r="I24" s="739"/>
      <c r="J24" s="154"/>
      <c r="K24" s="147"/>
      <c r="L24" s="147"/>
      <c r="M24" s="147"/>
    </row>
    <row r="25" spans="1:18" ht="30" customHeight="1">
      <c r="A25" s="754"/>
      <c r="B25" s="131"/>
      <c r="D25" s="740" t="s">
        <v>114</v>
      </c>
      <c r="E25" s="740"/>
      <c r="F25" s="740"/>
      <c r="G25" s="740"/>
      <c r="H25" s="740"/>
      <c r="I25" s="740"/>
      <c r="J25" s="740"/>
      <c r="K25" s="740"/>
      <c r="L25" s="740"/>
      <c r="M25" s="194"/>
      <c r="P25" s="157"/>
    </row>
    <row r="26" spans="1:18" s="147" customFormat="1" ht="30" customHeight="1">
      <c r="A26" s="754"/>
      <c r="B26" s="131"/>
      <c r="C26" s="129"/>
      <c r="D26" s="158" t="s">
        <v>73</v>
      </c>
      <c r="E26" s="744" t="str">
        <f>IF(Légumes!G31=0,"",Légumes!G31)</f>
        <v/>
      </c>
      <c r="F26" s="745"/>
      <c r="G26" s="745"/>
      <c r="H26" s="745"/>
      <c r="I26" s="172"/>
      <c r="J26" s="171"/>
      <c r="K26" s="129"/>
      <c r="L26" s="129"/>
      <c r="N26" s="140"/>
      <c r="O26" s="129"/>
      <c r="P26" s="157"/>
      <c r="Q26" s="129"/>
      <c r="R26" s="129"/>
    </row>
    <row r="27" spans="1:18" s="147" customFormat="1" ht="30" customHeight="1">
      <c r="A27" s="754"/>
      <c r="B27" s="131"/>
      <c r="C27" s="129"/>
      <c r="D27" s="159" t="s">
        <v>34</v>
      </c>
      <c r="E27" s="744" t="str">
        <f>IF(Légumes!G32=0,"",Légumes!G32)</f>
        <v/>
      </c>
      <c r="F27" s="745"/>
      <c r="G27" s="745"/>
      <c r="H27" s="745"/>
      <c r="I27" s="172"/>
      <c r="J27" s="171"/>
      <c r="K27" s="129"/>
      <c r="L27" s="129"/>
      <c r="O27" s="157"/>
      <c r="P27" s="157"/>
      <c r="Q27" s="129"/>
      <c r="R27" s="129"/>
    </row>
    <row r="28" spans="1:18" s="147" customFormat="1" ht="30" customHeight="1">
      <c r="A28" s="754"/>
      <c r="B28" s="131"/>
      <c r="C28" s="129"/>
      <c r="D28" s="159" t="s">
        <v>74</v>
      </c>
      <c r="E28" s="744" t="str">
        <f>IF(Légumes!G33=0,"",Légumes!G33)</f>
        <v/>
      </c>
      <c r="F28" s="745"/>
      <c r="G28" s="745"/>
      <c r="H28" s="745"/>
      <c r="I28" s="172"/>
      <c r="J28" s="171"/>
      <c r="K28" s="129"/>
      <c r="L28" s="129"/>
    </row>
    <row r="29" spans="1:18" s="147" customFormat="1" ht="30" customHeight="1">
      <c r="A29" s="754"/>
      <c r="B29" s="131"/>
      <c r="C29" s="129"/>
      <c r="D29" s="160" t="s">
        <v>27</v>
      </c>
      <c r="E29" s="744" t="str">
        <f>IF(Légumes!G34=0,"",Légumes!G34)</f>
        <v/>
      </c>
      <c r="F29" s="745"/>
      <c r="G29" s="745"/>
      <c r="H29" s="745"/>
      <c r="I29" s="172"/>
      <c r="J29" s="171"/>
      <c r="K29" s="129"/>
      <c r="L29" s="129"/>
    </row>
    <row r="30" spans="1:18" ht="30" customHeight="1">
      <c r="A30" s="754"/>
      <c r="B30" s="131"/>
      <c r="D30" s="147"/>
      <c r="E30" s="147"/>
      <c r="N30" s="147"/>
      <c r="O30" s="147"/>
      <c r="P30" s="147"/>
      <c r="Q30" s="147"/>
      <c r="R30" s="147"/>
    </row>
    <row r="31" spans="1:18">
      <c r="A31" s="754"/>
      <c r="B31" s="131"/>
      <c r="D31" s="157" t="s">
        <v>92</v>
      </c>
      <c r="E31" s="129" t="s">
        <v>16</v>
      </c>
      <c r="F31" s="150" t="s">
        <v>17</v>
      </c>
      <c r="G31" s="746">
        <f ca="1">TODAY()</f>
        <v>42086</v>
      </c>
      <c r="H31" s="746"/>
      <c r="I31" s="147"/>
      <c r="J31" s="147"/>
      <c r="O31" s="147"/>
      <c r="Q31" s="147"/>
      <c r="R31" s="147"/>
    </row>
    <row r="32" spans="1:18" ht="20.25" customHeight="1">
      <c r="A32" s="754"/>
      <c r="B32" s="131"/>
      <c r="D32" s="753" t="s">
        <v>31</v>
      </c>
      <c r="E32" s="753"/>
      <c r="F32" s="753"/>
      <c r="G32" s="753"/>
      <c r="H32" s="753"/>
      <c r="I32" s="753"/>
      <c r="J32" s="753"/>
      <c r="K32" s="753"/>
      <c r="L32" s="753"/>
      <c r="M32" s="194"/>
      <c r="O32" s="147"/>
      <c r="Q32" s="147"/>
      <c r="R32" s="147"/>
    </row>
    <row r="33" spans="1:15" ht="20.25" customHeight="1">
      <c r="A33" s="754"/>
      <c r="B33" s="131"/>
      <c r="D33" s="169" t="s">
        <v>69</v>
      </c>
      <c r="E33" s="741" t="s">
        <v>115</v>
      </c>
      <c r="F33" s="742"/>
      <c r="G33" s="742"/>
      <c r="H33" s="743"/>
      <c r="I33" s="741" t="s">
        <v>21</v>
      </c>
      <c r="J33" s="742"/>
      <c r="K33" s="742"/>
      <c r="L33" s="743"/>
      <c r="M33" s="151"/>
      <c r="N33" s="151"/>
      <c r="O33" s="147"/>
    </row>
    <row r="34" spans="1:15" ht="30" customHeight="1">
      <c r="A34" s="754"/>
      <c r="B34" s="131"/>
      <c r="D34" s="161"/>
      <c r="E34" s="195"/>
      <c r="F34" s="196"/>
      <c r="G34" s="196"/>
      <c r="H34" s="197"/>
      <c r="I34" s="747"/>
      <c r="J34" s="748"/>
      <c r="K34" s="748"/>
      <c r="L34" s="749"/>
      <c r="M34" s="151"/>
      <c r="N34" s="151"/>
      <c r="O34" s="147"/>
    </row>
    <row r="35" spans="1:15">
      <c r="A35" s="754"/>
      <c r="B35" s="176"/>
      <c r="D35" s="161"/>
      <c r="E35" s="162"/>
      <c r="F35" s="163"/>
      <c r="G35" s="163"/>
      <c r="H35" s="164"/>
      <c r="I35" s="747"/>
      <c r="J35" s="748"/>
      <c r="K35" s="748"/>
      <c r="L35" s="749"/>
      <c r="M35" s="147"/>
      <c r="N35" s="151"/>
      <c r="O35" s="147"/>
    </row>
    <row r="36" spans="1:15">
      <c r="A36" s="754"/>
      <c r="B36" s="176"/>
      <c r="D36" s="161"/>
      <c r="E36" s="162"/>
      <c r="F36" s="163"/>
      <c r="G36" s="163"/>
      <c r="H36" s="164"/>
      <c r="I36" s="747"/>
      <c r="J36" s="748"/>
      <c r="K36" s="748"/>
      <c r="L36" s="749"/>
      <c r="M36" s="147"/>
      <c r="N36" s="147"/>
      <c r="O36" s="147"/>
    </row>
    <row r="37" spans="1:15">
      <c r="A37" s="754"/>
      <c r="B37" s="176"/>
      <c r="D37" s="165"/>
      <c r="E37" s="166"/>
      <c r="F37" s="167"/>
      <c r="G37" s="167"/>
      <c r="H37" s="168"/>
      <c r="I37" s="750"/>
      <c r="J37" s="751"/>
      <c r="K37" s="751"/>
      <c r="L37" s="752"/>
      <c r="M37" s="147"/>
      <c r="N37" s="147"/>
    </row>
    <row r="38" spans="1:15">
      <c r="A38" s="754"/>
      <c r="B38" s="176"/>
      <c r="N38" s="147"/>
    </row>
  </sheetData>
  <mergeCells count="24">
    <mergeCell ref="A1:A38"/>
    <mergeCell ref="D15:I15"/>
    <mergeCell ref="F16:G16"/>
    <mergeCell ref="I16:J16"/>
    <mergeCell ref="D17:E18"/>
    <mergeCell ref="F17:G18"/>
    <mergeCell ref="H17:H18"/>
    <mergeCell ref="E28:H28"/>
    <mergeCell ref="E29:H29"/>
    <mergeCell ref="I17:I18"/>
    <mergeCell ref="J17:J18"/>
    <mergeCell ref="H20:L20"/>
    <mergeCell ref="H21:I21"/>
    <mergeCell ref="H22:I22"/>
    <mergeCell ref="H23:I23"/>
    <mergeCell ref="D20:G20"/>
    <mergeCell ref="H24:I24"/>
    <mergeCell ref="D25:L25"/>
    <mergeCell ref="E33:H33"/>
    <mergeCell ref="E26:H26"/>
    <mergeCell ref="E27:H27"/>
    <mergeCell ref="G31:H31"/>
    <mergeCell ref="I33:L37"/>
    <mergeCell ref="D32:L32"/>
  </mergeCells>
  <phoneticPr fontId="4" type="noConversion"/>
  <dataValidations count="1">
    <dataValidation type="custom" allowBlank="1" showErrorMessage="1" error="Choisir 1 ou 3" sqref="I17:I18">
      <formula1>IF(I17=1,1,IF(I17=3,3,"FAUX"))</formula1>
    </dataValidation>
  </dataValidations>
  <pageMargins left="0.23622047244094491" right="0.19685039370078741" top="0.55118110236220474" bottom="0.39370078740157483" header="0.31496062992125984" footer="0.19685039370078741"/>
  <headerFooter>
    <oddHeader>&amp;L&amp;"Arial,Normal"&amp;18La Graine Biolande&amp;C&amp;"Arial,Normal"&amp;18Contrat d’engagement mutuel&amp;"Arial,Gras" VIANDE DE PORC</oddHeader>
    <oddFooter>&amp;L&amp;12&amp;D&amp;R&amp;12Page &amp;P/&amp;N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ContratAMAP</vt:lpstr>
      <vt:lpstr>Planning</vt:lpstr>
      <vt:lpstr>Légumes</vt:lpstr>
      <vt:lpstr>Pain</vt:lpstr>
      <vt:lpstr>Fromages</vt:lpstr>
      <vt:lpstr>Oeufs Volailles</vt:lpstr>
      <vt:lpstr>Fruits</vt:lpstr>
      <vt:lpstr>Porc_Boeuf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ANGHELONE</dc:creator>
  <cp:lastModifiedBy>Magali ANGHELONE</cp:lastModifiedBy>
  <cp:lastPrinted>2018-03-13T08:36:28Z</cp:lastPrinted>
  <dcterms:created xsi:type="dcterms:W3CDTF">2014-05-24T12:20:58Z</dcterms:created>
  <dcterms:modified xsi:type="dcterms:W3CDTF">2019-03-24T08:37:41Z</dcterms:modified>
</cp:coreProperties>
</file>